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6000" windowHeight="3855" activeTab="0"/>
  </bookViews>
  <sheets>
    <sheet name="TDH with pump curves" sheetId="1" r:id="rId1"/>
    <sheet name="Pump Sheet" sheetId="2" state="hidden" r:id="rId2"/>
  </sheets>
  <definedNames>
    <definedName name="_xlnm.Print_Area" localSheetId="0">'TDH with pump curves'!$A$1:$N$36</definedName>
  </definedNames>
  <calcPr fullCalcOnLoad="1"/>
</workbook>
</file>

<file path=xl/sharedStrings.xml><?xml version="1.0" encoding="utf-8"?>
<sst xmlns="http://schemas.openxmlformats.org/spreadsheetml/2006/main" count="104" uniqueCount="82">
  <si>
    <t>TDH  CALCULATIONS FOR SYSTEM CURVE</t>
  </si>
  <si>
    <t>Assumes f = 0.022 for 2 inch pipe typical operating range</t>
  </si>
  <si>
    <t>Static Head in Feet = Measured/Estimated</t>
  </si>
  <si>
    <r>
      <t>Friction Head in Feet = (fLv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)/(2gD) = (2.1355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2"/>
      </rPr>
      <t>)LQ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(Q in gpm, L in feet)</t>
    </r>
  </si>
  <si>
    <r>
      <t>Pressure Head in Feet = 0.10524(Q/No. Mod.)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(Q in gpm) from Orifice Equations</t>
    </r>
  </si>
  <si>
    <t>BOX 1.</t>
  </si>
  <si>
    <t>BOX 2.</t>
  </si>
  <si>
    <t>Q (gpm)</t>
  </si>
  <si>
    <t>No. Mod.</t>
  </si>
  <si>
    <t>L (feet)</t>
  </si>
  <si>
    <r>
      <t>h</t>
    </r>
    <r>
      <rPr>
        <vertAlign val="subscript"/>
        <sz val="10"/>
        <rFont val="Arial"/>
        <family val="2"/>
      </rPr>
      <t xml:space="preserve">stat </t>
    </r>
    <r>
      <rPr>
        <sz val="10"/>
        <rFont val="Arial"/>
        <family val="2"/>
      </rPr>
      <t>(feet)</t>
    </r>
  </si>
  <si>
    <r>
      <t>h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(feet)</t>
    </r>
  </si>
  <si>
    <r>
      <t>h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(feet)</t>
    </r>
  </si>
  <si>
    <t>TDH</t>
  </si>
  <si>
    <t>Element</t>
  </si>
  <si>
    <t>2" Flg. Eq. Length</t>
  </si>
  <si>
    <t>Number</t>
  </si>
  <si>
    <t>Eq. Length</t>
  </si>
  <si>
    <t>Length</t>
  </si>
  <si>
    <t>Reg. 90 deg</t>
  </si>
  <si>
    <t>Reg. 45 deg</t>
  </si>
  <si>
    <t>T (Diversion)</t>
  </si>
  <si>
    <t>Coupling (Disconnect)</t>
  </si>
  <si>
    <t>Ball Valve (fully open)</t>
  </si>
  <si>
    <t>TOTAL EQ. LENGTH</t>
  </si>
  <si>
    <t xml:space="preserve"> </t>
  </si>
  <si>
    <t>gpm</t>
  </si>
  <si>
    <t>gpd</t>
  </si>
  <si>
    <t>hrs.</t>
  </si>
  <si>
    <r>
      <t>d</t>
    </r>
    <r>
      <rPr>
        <vertAlign val="superscript"/>
        <sz val="10"/>
        <rFont val="Arial"/>
        <family val="2"/>
      </rPr>
      <t>-1</t>
    </r>
  </si>
  <si>
    <t>gal.</t>
  </si>
  <si>
    <t>min.</t>
  </si>
  <si>
    <t>sec.</t>
  </si>
  <si>
    <r>
      <t>gal. in.</t>
    </r>
    <r>
      <rPr>
        <vertAlign val="superscript"/>
        <sz val="10"/>
        <rFont val="Arial"/>
        <family val="2"/>
      </rPr>
      <t>-1</t>
    </r>
  </si>
  <si>
    <t>in.</t>
  </si>
  <si>
    <t xml:space="preserve">  Drainback volume per dose</t>
  </si>
  <si>
    <t xml:space="preserve">  Drainback volume per day</t>
  </si>
  <si>
    <t xml:space="preserve">  Treatment design flow  </t>
  </si>
  <si>
    <t xml:space="preserve">  Pump design flow</t>
  </si>
  <si>
    <t xml:space="preserve">  Dose volume per module</t>
  </si>
  <si>
    <t xml:space="preserve">  Number of doses</t>
  </si>
  <si>
    <t xml:space="preserve">  Approx.volume per dose</t>
  </si>
  <si>
    <t xml:space="preserve">  Pump run time per dose</t>
  </si>
  <si>
    <r>
      <t xml:space="preserve">  Tank volume (gal. per inch) </t>
    </r>
    <r>
      <rPr>
        <b/>
        <sz val="10"/>
        <rFont val="Arial"/>
        <family val="0"/>
      </rPr>
      <t>ESTIMATE</t>
    </r>
  </si>
  <si>
    <t>BOX 3 - Programmable Timer Settings</t>
  </si>
  <si>
    <t xml:space="preserve">  Dosing Interval (pump rest time)</t>
  </si>
  <si>
    <t>From pump tank dimensions or manufacturers' data</t>
  </si>
  <si>
    <t>16 gallons per 100 feet of 2 inch force main if applicable</t>
  </si>
  <si>
    <t>Goulds</t>
  </si>
  <si>
    <t>Flow</t>
  </si>
  <si>
    <t>WE05H</t>
  </si>
  <si>
    <t>WE03M</t>
  </si>
  <si>
    <t>EP05</t>
  </si>
  <si>
    <t>N-98</t>
  </si>
  <si>
    <t>153/55/57/59</t>
  </si>
  <si>
    <t>Total dynamic Head</t>
  </si>
  <si>
    <t>ME-40</t>
  </si>
  <si>
    <t>Flow (GPM)</t>
  </si>
  <si>
    <t>ME-50</t>
  </si>
  <si>
    <t>EC2</t>
  </si>
  <si>
    <t>EC3</t>
  </si>
  <si>
    <t>Sheff33</t>
  </si>
  <si>
    <t>GPM</t>
  </si>
  <si>
    <t>SPD50H</t>
  </si>
  <si>
    <t>SP50</t>
  </si>
  <si>
    <t>Hydromatic</t>
  </si>
  <si>
    <t>Sta-Rite Pumps</t>
  </si>
  <si>
    <t>Myers Pumps</t>
  </si>
  <si>
    <t>(Treatment plus Drainback)</t>
  </si>
  <si>
    <t>WE03L</t>
  </si>
  <si>
    <t>4 Way Cross</t>
  </si>
  <si>
    <t>2" FORCE MAIN EQUIVALENT LENGTH ESTIMATE</t>
  </si>
  <si>
    <t>Zoeller</t>
  </si>
  <si>
    <t xml:space="preserve"> Pump curves shown are suggestive and calculations should be checked against most recent curve data.</t>
  </si>
  <si>
    <t xml:space="preserve">  Anticipated pump flow rate</t>
  </si>
  <si>
    <t>Should be between 7 and 12.5 Gals. Note this includes gallons in force main</t>
  </si>
  <si>
    <t>Typically 2 hrs. for single pass</t>
  </si>
  <si>
    <t>Prior to drainback</t>
  </si>
  <si>
    <t xml:space="preserve">  Draw down per dose</t>
  </si>
  <si>
    <t>From system versus pump curve for selected pump.  (See Notes 6 &amp; 7)</t>
  </si>
  <si>
    <t>From design flow for facility (i.e. 400 for 3 bedrooms, 500 for 4 bedrooms)</t>
  </si>
  <si>
    <t xml:space="preserve"> Contact MwM is you would like a pump added to the list.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</si>
</sst>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"/>
    <numFmt numFmtId="166" formatCode="0.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left"/>
    </xf>
    <xf numFmtId="164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/>
    </xf>
    <xf numFmtId="164" fontId="6" fillId="0" borderId="17" xfId="0" applyNumberFormat="1" applyFont="1" applyBorder="1" applyAlignment="1">
      <alignment horizontal="left"/>
    </xf>
    <xf numFmtId="164" fontId="6" fillId="0" borderId="1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164" fontId="6" fillId="0" borderId="21" xfId="0" applyNumberFormat="1" applyFont="1" applyBorder="1" applyAlignment="1">
      <alignment horizontal="left"/>
    </xf>
    <xf numFmtId="164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164" fontId="6" fillId="0" borderId="25" xfId="0" applyNumberFormat="1" applyFont="1" applyBorder="1" applyAlignment="1">
      <alignment horizontal="left"/>
    </xf>
    <xf numFmtId="164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/>
    </xf>
    <xf numFmtId="2" fontId="6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2" fontId="0" fillId="0" borderId="19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4" fontId="0" fillId="0" borderId="11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2" fontId="6" fillId="0" borderId="36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38" borderId="45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6" borderId="47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6" borderId="40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7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51" xfId="0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164" fontId="6" fillId="0" borderId="17" xfId="0" applyNumberFormat="1" applyFont="1" applyBorder="1" applyAlignment="1">
      <alignment horizontal="left"/>
    </xf>
    <xf numFmtId="0" fontId="0" fillId="33" borderId="4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70" fillId="0" borderId="0" xfId="0" applyFont="1" applyAlignment="1">
      <alignment/>
    </xf>
    <xf numFmtId="0" fontId="14" fillId="0" borderId="19" xfId="0" applyFont="1" applyBorder="1" applyAlignment="1" applyProtection="1">
      <alignment horizontal="center"/>
      <protection locked="0"/>
    </xf>
    <xf numFmtId="2" fontId="14" fillId="0" borderId="19" xfId="0" applyNumberFormat="1" applyFont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 horizontal="center"/>
      <protection locked="0"/>
    </xf>
    <xf numFmtId="2" fontId="12" fillId="0" borderId="19" xfId="0" applyNumberFormat="1" applyFont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1" fontId="14" fillId="0" borderId="17" xfId="0" applyNumberFormat="1" applyFont="1" applyBorder="1" applyAlignment="1" applyProtection="1">
      <alignment/>
      <protection locked="0"/>
    </xf>
    <xf numFmtId="1" fontId="71" fillId="0" borderId="17" xfId="0" applyNumberFormat="1" applyFont="1" applyBorder="1" applyAlignment="1" applyProtection="1">
      <alignment/>
      <protection locked="0"/>
    </xf>
    <xf numFmtId="2" fontId="71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71" fillId="0" borderId="0" xfId="57" applyFont="1" applyBorder="1">
      <alignment/>
      <protection/>
    </xf>
    <xf numFmtId="0" fontId="72" fillId="0" borderId="0" xfId="57" applyFont="1" applyBorder="1">
      <alignment/>
      <protection/>
    </xf>
    <xf numFmtId="0" fontId="72" fillId="0" borderId="0" xfId="57" applyFont="1" applyFill="1" applyBorder="1">
      <alignment/>
      <protection/>
    </xf>
    <xf numFmtId="0" fontId="72" fillId="0" borderId="0" xfId="57" applyFont="1" applyBorder="1" applyAlignment="1">
      <alignment horizontal="left"/>
      <protection/>
    </xf>
    <xf numFmtId="164" fontId="15" fillId="0" borderId="52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2" fontId="73" fillId="0" borderId="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ill>
        <patternFill>
          <bgColor rgb="FF92D050"/>
        </patternFill>
      </fill>
    </dxf>
    <dxf>
      <fill>
        <patternFill patternType="solid">
          <bgColor rgb="FFFF552D"/>
        </patternFill>
      </fill>
      <border>
        <left/>
        <right/>
        <top/>
        <bottom/>
      </border>
    </dxf>
    <dxf>
      <fill>
        <patternFill>
          <bgColor rgb="FFFF552D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N-98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25"/>
          <c:y val="0.2125"/>
          <c:w val="0.42825"/>
          <c:h val="0.527"/>
        </c:manualLayout>
      </c:layout>
      <c:lineChart>
        <c:grouping val="standard"/>
        <c:varyColors val="0"/>
        <c:ser>
          <c:idx val="0"/>
          <c:order val="0"/>
          <c:tx>
            <c:v>N-98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Sheet'!$B$7:$B$14</c:f>
              <c:numCache>
                <c:ptCount val="8"/>
                <c:pt idx="0">
                  <c:v>23</c:v>
                </c:pt>
                <c:pt idx="1">
                  <c:v>22.5</c:v>
                </c:pt>
                <c:pt idx="2">
                  <c:v>21</c:v>
                </c:pt>
                <c:pt idx="3">
                  <c:v>18</c:v>
                </c:pt>
                <c:pt idx="4">
                  <c:v>16.5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37293986"/>
        <c:axId val="101555"/>
      </c:lineChart>
      <c:catAx>
        <c:axId val="3729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55"/>
        <c:crosses val="autoZero"/>
        <c:auto val="1"/>
        <c:lblOffset val="100"/>
        <c:tickLblSkip val="2"/>
        <c:noMultiLvlLbl val="0"/>
      </c:catAx>
      <c:valAx>
        <c:axId val="10155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939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31325"/>
          <c:w val="0.34225"/>
          <c:h val="0.2172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Goulds WE03M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25"/>
          <c:h val="0.60675"/>
        </c:manualLayout>
      </c:layout>
      <c:lineChart>
        <c:grouping val="standard"/>
        <c:varyColors val="0"/>
        <c:ser>
          <c:idx val="1"/>
          <c:order val="0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ser>
          <c:idx val="0"/>
          <c:order val="1"/>
          <c:tx>
            <c:v>WE03M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Sheet'!$G$21:$G$30</c:f>
              <c:numCache>
                <c:ptCount val="10"/>
                <c:pt idx="0">
                  <c:v>28</c:v>
                </c:pt>
                <c:pt idx="1">
                  <c:v>26</c:v>
                </c:pt>
                <c:pt idx="2">
                  <c:v>24</c:v>
                </c:pt>
                <c:pt idx="3">
                  <c:v>22</c:v>
                </c:pt>
                <c:pt idx="4">
                  <c:v>18</c:v>
                </c:pt>
                <c:pt idx="5">
                  <c:v>16</c:v>
                </c:pt>
                <c:pt idx="6">
                  <c:v>13</c:v>
                </c:pt>
                <c:pt idx="7">
                  <c:v>10</c:v>
                </c:pt>
                <c:pt idx="8">
                  <c:v>7</c:v>
                </c:pt>
                <c:pt idx="9">
                  <c:v>3.5</c:v>
                </c:pt>
              </c:numCache>
            </c:numRef>
          </c:val>
          <c:smooth val="0"/>
        </c:ser>
        <c:marker val="1"/>
        <c:axId val="14764060"/>
        <c:axId val="65767677"/>
      </c:lineChart>
      <c:catAx>
        <c:axId val="14764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7677"/>
        <c:crosses val="autoZero"/>
        <c:auto val="1"/>
        <c:lblOffset val="100"/>
        <c:tickLblSkip val="2"/>
        <c:noMultiLvlLbl val="0"/>
      </c:catAx>
      <c:valAx>
        <c:axId val="6576767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640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37875"/>
          <c:w val="0.3422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Goulds EP05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25"/>
          <c:h val="0.60675"/>
        </c:manualLayout>
      </c:layout>
      <c:lineChart>
        <c:grouping val="standard"/>
        <c:varyColors val="0"/>
        <c:ser>
          <c:idx val="0"/>
          <c:order val="0"/>
          <c:tx>
            <c:v>EP05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Sheet'!$D$21:$D$28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'Pump Sheet'!$H$21:$H$27</c:f>
              <c:numCache>
                <c:ptCount val="7"/>
                <c:pt idx="0">
                  <c:v>32</c:v>
                </c:pt>
                <c:pt idx="1">
                  <c:v>30.5</c:v>
                </c:pt>
                <c:pt idx="2">
                  <c:v>28</c:v>
                </c:pt>
                <c:pt idx="3">
                  <c:v>26</c:v>
                </c:pt>
                <c:pt idx="4">
                  <c:v>25</c:v>
                </c:pt>
                <c:pt idx="5">
                  <c:v>20</c:v>
                </c:pt>
                <c:pt idx="6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Sheet'!$D$21:$D$28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55038182"/>
        <c:axId val="25581591"/>
      </c:lineChart>
      <c:catAx>
        <c:axId val="5503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1591"/>
        <c:crosses val="autoZero"/>
        <c:auto val="1"/>
        <c:lblOffset val="100"/>
        <c:tickLblSkip val="2"/>
        <c:noMultiLvlLbl val="0"/>
      </c:catAx>
      <c:valAx>
        <c:axId val="2558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81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37875"/>
          <c:w val="0.3422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Hydromatic Sheff33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2825"/>
          <c:w val="0.5255"/>
          <c:h val="0.60675"/>
        </c:manualLayout>
      </c:layout>
      <c:lineChart>
        <c:grouping val="standard"/>
        <c:varyColors val="0"/>
        <c:ser>
          <c:idx val="0"/>
          <c:order val="0"/>
          <c:tx>
            <c:v>Sheff33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Sheet'!$K$21:$K$25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cat>
          <c:val>
            <c:numRef>
              <c:f>'Pump Sheet'!$J$21:$J$24</c:f>
              <c:numCache>
                <c:ptCount val="4"/>
                <c:pt idx="0">
                  <c:v>36</c:v>
                </c:pt>
                <c:pt idx="1">
                  <c:v>33</c:v>
                </c:pt>
                <c:pt idx="2">
                  <c:v>25.5</c:v>
                </c:pt>
                <c:pt idx="3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Sheet'!$K$21:$K$25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cat>
          <c:val>
            <c:numRef>
              <c:f>'TDH with pump curves'!$G$8:$G$13</c:f>
              <c:numCache/>
            </c:numRef>
          </c:val>
          <c:smooth val="0"/>
        </c:ser>
        <c:marker val="1"/>
        <c:axId val="28907728"/>
        <c:axId val="58842961"/>
      </c:lineChart>
      <c:catAx>
        <c:axId val="289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25"/>
          <c:y val="0.37875"/>
          <c:w val="0.3377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Hydromatic SPD50H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199"/>
          <c:w val="0.484"/>
          <c:h val="0.5735"/>
        </c:manualLayout>
      </c:layout>
      <c:lineChart>
        <c:grouping val="standard"/>
        <c:varyColors val="0"/>
        <c:ser>
          <c:idx val="0"/>
          <c:order val="0"/>
          <c:tx>
            <c:v>SPD50H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Sheet'!$K$21:$K$31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Sheet'!$M$21:$M$31</c:f>
              <c:numCache>
                <c:ptCount val="11"/>
                <c:pt idx="0">
                  <c:v>49</c:v>
                </c:pt>
                <c:pt idx="1">
                  <c:v>45</c:v>
                </c:pt>
                <c:pt idx="2">
                  <c:v>41</c:v>
                </c:pt>
                <c:pt idx="3">
                  <c:v>38</c:v>
                </c:pt>
                <c:pt idx="4">
                  <c:v>34</c:v>
                </c:pt>
                <c:pt idx="5">
                  <c:v>30</c:v>
                </c:pt>
                <c:pt idx="6">
                  <c:v>27</c:v>
                </c:pt>
                <c:pt idx="7">
                  <c:v>24</c:v>
                </c:pt>
                <c:pt idx="8">
                  <c:v>21</c:v>
                </c:pt>
                <c:pt idx="9">
                  <c:v>17</c:v>
                </c:pt>
                <c:pt idx="10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Sheet'!$K$21:$K$31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59824602"/>
        <c:axId val="1550507"/>
      </c:lineChart>
      <c:catAx>
        <c:axId val="5982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GPD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507"/>
        <c:crosses val="autoZero"/>
        <c:auto val="1"/>
        <c:lblOffset val="100"/>
        <c:tickLblSkip val="2"/>
        <c:noMultiLvlLbl val="0"/>
      </c:catAx>
      <c:valAx>
        <c:axId val="155050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246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.32525"/>
          <c:w val="0.366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Hydromatic SP50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99"/>
          <c:w val="0.5255"/>
          <c:h val="0.64575"/>
        </c:manualLayout>
      </c:layout>
      <c:lineChart>
        <c:grouping val="standard"/>
        <c:varyColors val="0"/>
        <c:ser>
          <c:idx val="0"/>
          <c:order val="0"/>
          <c:tx>
            <c:v>SP50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Sheet'!$K$21:$K$31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Sheet'!$N$21:$N$31</c:f>
              <c:numCache>
                <c:ptCount val="11"/>
                <c:pt idx="0">
                  <c:v>28</c:v>
                </c:pt>
                <c:pt idx="1">
                  <c:v>27.5</c:v>
                </c:pt>
                <c:pt idx="2">
                  <c:v>27</c:v>
                </c:pt>
                <c:pt idx="3">
                  <c:v>26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20.5</c:v>
                </c:pt>
                <c:pt idx="8">
                  <c:v>18</c:v>
                </c:pt>
                <c:pt idx="9">
                  <c:v>17</c:v>
                </c:pt>
                <c:pt idx="10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Sheet'!$K$21:$K$31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13954564"/>
        <c:axId val="58482213"/>
      </c:lineChart>
      <c:catAx>
        <c:axId val="13954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2213"/>
        <c:crosses val="autoZero"/>
        <c:auto val="1"/>
        <c:lblOffset val="100"/>
        <c:tickLblSkip val="2"/>
        <c:noMultiLvlLbl val="0"/>
      </c:catAx>
      <c:valAx>
        <c:axId val="5848221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45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25"/>
          <c:y val="0.369"/>
          <c:w val="0.3377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Myers ME-40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99"/>
          <c:w val="0.5255"/>
          <c:h val="0.64575"/>
        </c:manualLayout>
      </c:layout>
      <c:lineChart>
        <c:grouping val="standard"/>
        <c:varyColors val="0"/>
        <c:ser>
          <c:idx val="0"/>
          <c:order val="0"/>
          <c:tx>
            <c:v>ME-40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Sheet'!$R$21:$R$30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Sheet'!$Q$21:$Q$29</c:f>
              <c:numCache>
                <c:ptCount val="9"/>
                <c:pt idx="0">
                  <c:v>31</c:v>
                </c:pt>
                <c:pt idx="1">
                  <c:v>29</c:v>
                </c:pt>
                <c:pt idx="2">
                  <c:v>27.5</c:v>
                </c:pt>
                <c:pt idx="3">
                  <c:v>24</c:v>
                </c:pt>
                <c:pt idx="4">
                  <c:v>22</c:v>
                </c:pt>
                <c:pt idx="5">
                  <c:v>18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Sheet'!$R$21:$R$30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56577870"/>
        <c:axId val="39438783"/>
      </c:lineChart>
      <c:catAx>
        <c:axId val="5657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83"/>
        <c:crosses val="autoZero"/>
        <c:auto val="1"/>
        <c:lblOffset val="100"/>
        <c:tickLblSkip val="2"/>
        <c:noMultiLvlLbl val="0"/>
      </c:catAx>
      <c:valAx>
        <c:axId val="3943878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78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25"/>
          <c:y val="0.369"/>
          <c:w val="0.3377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Myers ME-50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99"/>
          <c:w val="0.6425"/>
          <c:h val="0.64575"/>
        </c:manualLayout>
      </c:layout>
      <c:lineChart>
        <c:grouping val="standard"/>
        <c:varyColors val="0"/>
        <c:ser>
          <c:idx val="0"/>
          <c:order val="0"/>
          <c:tx>
            <c:v>ME-50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Sheet'!$R$21:$R$30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Sheet'!$S$21:$S$30</c:f>
              <c:numCache>
                <c:ptCount val="10"/>
                <c:pt idx="0">
                  <c:v>56</c:v>
                </c:pt>
                <c:pt idx="1">
                  <c:v>53</c:v>
                </c:pt>
                <c:pt idx="2">
                  <c:v>52</c:v>
                </c:pt>
                <c:pt idx="3">
                  <c:v>50</c:v>
                </c:pt>
                <c:pt idx="4">
                  <c:v>47</c:v>
                </c:pt>
                <c:pt idx="5">
                  <c:v>42</c:v>
                </c:pt>
                <c:pt idx="6">
                  <c:v>38</c:v>
                </c:pt>
                <c:pt idx="7">
                  <c:v>29</c:v>
                </c:pt>
                <c:pt idx="8">
                  <c:v>21</c:v>
                </c:pt>
                <c:pt idx="9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Sheet'!$R$21:$R$30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19404728"/>
        <c:axId val="40424825"/>
      </c:lineChart>
      <c:catAx>
        <c:axId val="19404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Modules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4825"/>
        <c:crosses val="autoZero"/>
        <c:auto val="1"/>
        <c:lblOffset val="100"/>
        <c:tickLblSkip val="1"/>
        <c:noMultiLvlLbl val="0"/>
      </c:catAx>
      <c:valAx>
        <c:axId val="4042482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7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369"/>
          <c:w val="0.254"/>
          <c:h val="0.3252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Sta- Rite EC2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EC2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Sheet'!$Q$7:$Q$14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'Pump Sheet'!$P$7:$P$13</c:f>
              <c:numCache>
                <c:ptCount val="7"/>
                <c:pt idx="0">
                  <c:v>32</c:v>
                </c:pt>
                <c:pt idx="1">
                  <c:v>31</c:v>
                </c:pt>
                <c:pt idx="2">
                  <c:v>28</c:v>
                </c:pt>
                <c:pt idx="3">
                  <c:v>24</c:v>
                </c:pt>
                <c:pt idx="4">
                  <c:v>18</c:v>
                </c:pt>
                <c:pt idx="5">
                  <c:v>13</c:v>
                </c:pt>
                <c:pt idx="6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Sheet'!$Q$7:$Q$14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28279106"/>
        <c:axId val="53185363"/>
      </c:lineChart>
      <c:catAx>
        <c:axId val="2827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363"/>
        <c:crosses val="autoZero"/>
        <c:auto val="1"/>
        <c:lblOffset val="100"/>
        <c:tickLblSkip val="2"/>
        <c:noMultiLvlLbl val="0"/>
      </c:catAx>
      <c:valAx>
        <c:axId val="5318536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91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Sta-Rite EC3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5"/>
          <c:h val="0.60675"/>
        </c:manualLayout>
      </c:layout>
      <c:lineChart>
        <c:grouping val="standard"/>
        <c:varyColors val="0"/>
        <c:ser>
          <c:idx val="0"/>
          <c:order val="0"/>
          <c:tx>
            <c:v>EC3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Sheet'!$Q$7:$Q$13</c:f>
              <c:num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'Pump Sheet'!$R$7:$R$12</c:f>
              <c:numCache>
                <c:ptCount val="6"/>
                <c:pt idx="0">
                  <c:v>21</c:v>
                </c:pt>
                <c:pt idx="1">
                  <c:v>20.5</c:v>
                </c:pt>
                <c:pt idx="2">
                  <c:v>18</c:v>
                </c:pt>
                <c:pt idx="3">
                  <c:v>17</c:v>
                </c:pt>
                <c:pt idx="4">
                  <c:v>12.5</c:v>
                </c:pt>
                <c:pt idx="5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Sheet'!$Q$7:$Q$13</c:f>
              <c:num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'TDH with pump curves'!$G$8:$G$14</c:f>
              <c:numCache/>
            </c:numRef>
          </c:val>
          <c:smooth val="0"/>
        </c:ser>
        <c:marker val="1"/>
        <c:axId val="8906220"/>
        <c:axId val="13047117"/>
      </c:lineChart>
      <c:catAx>
        <c:axId val="890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7117"/>
        <c:crosses val="autoZero"/>
        <c:auto val="1"/>
        <c:lblOffset val="100"/>
        <c:tickLblSkip val="1"/>
        <c:noMultiLvlLbl val="0"/>
      </c:catAx>
      <c:valAx>
        <c:axId val="1304711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62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37875"/>
          <c:w val="0.338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Goulds WE03L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5"/>
          <c:y val="0.2295"/>
          <c:w val="0.5245"/>
          <c:h val="0.6075"/>
        </c:manualLayout>
      </c:layout>
      <c:lineChart>
        <c:grouping val="standard"/>
        <c:varyColors val="0"/>
        <c:ser>
          <c:idx val="1"/>
          <c:order val="0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ser>
          <c:idx val="0"/>
          <c:order val="1"/>
          <c:tx>
            <c:v>WE03L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Sheet'!$F$21:$F$30</c:f>
              <c:numCache>
                <c:ptCount val="10"/>
                <c:pt idx="0">
                  <c:v>25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19</c:v>
                </c:pt>
                <c:pt idx="5">
                  <c:v>16</c:v>
                </c:pt>
                <c:pt idx="6">
                  <c:v>15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</c:numCache>
            </c:numRef>
          </c:val>
          <c:smooth val="0"/>
        </c:ser>
        <c:marker val="1"/>
        <c:axId val="50315190"/>
        <c:axId val="50183527"/>
      </c:lineChart>
      <c:catAx>
        <c:axId val="5031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3527"/>
        <c:crosses val="autoZero"/>
        <c:auto val="1"/>
        <c:lblOffset val="100"/>
        <c:tickLblSkip val="2"/>
        <c:noMultiLvlLbl val="0"/>
      </c:catAx>
      <c:valAx>
        <c:axId val="5018352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51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37875"/>
          <c:w val="0.3422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137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137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Sheet'!$C$7:$C$16</c:f>
              <c:numCache>
                <c:ptCount val="10"/>
                <c:pt idx="0">
                  <c:v>26</c:v>
                </c:pt>
                <c:pt idx="1">
                  <c:v>24</c:v>
                </c:pt>
                <c:pt idx="2">
                  <c:v>23</c:v>
                </c:pt>
                <c:pt idx="3">
                  <c:v>21</c:v>
                </c:pt>
                <c:pt idx="4">
                  <c:v>19</c:v>
                </c:pt>
                <c:pt idx="5">
                  <c:v>17.5</c:v>
                </c:pt>
                <c:pt idx="6">
                  <c:v>16</c:v>
                </c:pt>
                <c:pt idx="7">
                  <c:v>13</c:v>
                </c:pt>
                <c:pt idx="8">
                  <c:v>9</c:v>
                </c:pt>
                <c:pt idx="9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913996"/>
        <c:axId val="8225965"/>
      </c:lineChart>
      <c:catAx>
        <c:axId val="91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5965"/>
        <c:crosses val="autoZero"/>
        <c:auto val="1"/>
        <c:lblOffset val="100"/>
        <c:tickLblSkip val="2"/>
        <c:noMultiLvlLbl val="0"/>
      </c:catAx>
      <c:valAx>
        <c:axId val="822596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140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0075"/>
          <c:h val="0.60675"/>
        </c:manualLayout>
      </c:layout>
      <c:lineChart>
        <c:grouping val="standard"/>
        <c:varyColors val="0"/>
        <c:ser>
          <c:idx val="0"/>
          <c:order val="0"/>
          <c:tx>
            <c:v>140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Sheet'!$F$7:$F$16</c:f>
              <c:numCache>
                <c:ptCount val="10"/>
                <c:pt idx="0">
                  <c:v>46</c:v>
                </c:pt>
                <c:pt idx="1">
                  <c:v>43</c:v>
                </c:pt>
                <c:pt idx="2">
                  <c:v>40</c:v>
                </c:pt>
                <c:pt idx="3">
                  <c:v>37.5</c:v>
                </c:pt>
                <c:pt idx="4">
                  <c:v>34</c:v>
                </c:pt>
                <c:pt idx="5">
                  <c:v>29</c:v>
                </c:pt>
                <c:pt idx="6">
                  <c:v>24</c:v>
                </c:pt>
                <c:pt idx="7">
                  <c:v>18.5</c:v>
                </c:pt>
                <c:pt idx="8">
                  <c:v>12.5</c:v>
                </c:pt>
                <c:pt idx="9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6924822"/>
        <c:axId val="62323399"/>
      </c:lineChart>
      <c:catAx>
        <c:axId val="692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399"/>
        <c:crosses val="autoZero"/>
        <c:auto val="1"/>
        <c:lblOffset val="100"/>
        <c:tickLblSkip val="1"/>
        <c:noMultiLvlLbl val="0"/>
      </c:catAx>
      <c:valAx>
        <c:axId val="6232339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48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369"/>
          <c:w val="0.338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153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Zoeller 153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Sheet'!$J$7:$J$13</c:f>
              <c:num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'Pump Sheet'!$G$7:$G$11</c:f>
              <c:numCache>
                <c:ptCount val="5"/>
                <c:pt idx="0">
                  <c:v>18.5</c:v>
                </c:pt>
                <c:pt idx="1">
                  <c:v>17.5</c:v>
                </c:pt>
                <c:pt idx="2">
                  <c:v>14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Sheet'!$J$7:$J$13</c:f>
              <c:num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'TDH with pump curves'!$G$8:$G$14</c:f>
              <c:numCache/>
            </c:numRef>
          </c:val>
          <c:smooth val="0"/>
        </c:ser>
        <c:marker val="1"/>
        <c:axId val="24039680"/>
        <c:axId val="15030529"/>
      </c:lineChart>
      <c:catAx>
        <c:axId val="2403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0529"/>
        <c:crosses val="autoZero"/>
        <c:auto val="1"/>
        <c:lblOffset val="100"/>
        <c:tickLblSkip val="1"/>
        <c:noMultiLvlLbl val="0"/>
      </c:catAx>
      <c:valAx>
        <c:axId val="1503052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6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161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5"/>
          <c:h val="0.60675"/>
        </c:manualLayout>
      </c:layout>
      <c:lineChart>
        <c:grouping val="standard"/>
        <c:varyColors val="0"/>
        <c:ser>
          <c:idx val="0"/>
          <c:order val="0"/>
          <c:tx>
            <c:v>161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Sheet'!$I$7:$I$17</c:f>
              <c:numCache>
                <c:ptCount val="11"/>
                <c:pt idx="0">
                  <c:v>57</c:v>
                </c:pt>
                <c:pt idx="1">
                  <c:v>54</c:v>
                </c:pt>
                <c:pt idx="2">
                  <c:v>51</c:v>
                </c:pt>
                <c:pt idx="3">
                  <c:v>48</c:v>
                </c:pt>
                <c:pt idx="4">
                  <c:v>42</c:v>
                </c:pt>
                <c:pt idx="5">
                  <c:v>38</c:v>
                </c:pt>
                <c:pt idx="6">
                  <c:v>32</c:v>
                </c:pt>
                <c:pt idx="7">
                  <c:v>27</c:v>
                </c:pt>
                <c:pt idx="8">
                  <c:v>19</c:v>
                </c:pt>
                <c:pt idx="9">
                  <c:v>12</c:v>
                </c:pt>
                <c:pt idx="1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1057034"/>
        <c:axId val="9513307"/>
      </c:lineChart>
      <c:catAx>
        <c:axId val="1057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13307"/>
        <c:crosses val="autoZero"/>
        <c:auto val="1"/>
        <c:lblOffset val="100"/>
        <c:tickLblSkip val="2"/>
        <c:noMultiLvlLbl val="0"/>
      </c:catAx>
      <c:valAx>
        <c:axId val="951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70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37875"/>
          <c:w val="0.338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163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163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Sheet'!$K$7:$K$13</c:f>
              <c:numCache>
                <c:ptCount val="7"/>
                <c:pt idx="0">
                  <c:v>67</c:v>
                </c:pt>
                <c:pt idx="1">
                  <c:v>62</c:v>
                </c:pt>
                <c:pt idx="2">
                  <c:v>58</c:v>
                </c:pt>
                <c:pt idx="3">
                  <c:v>52</c:v>
                </c:pt>
                <c:pt idx="4">
                  <c:v>46</c:v>
                </c:pt>
                <c:pt idx="5">
                  <c:v>37</c:v>
                </c:pt>
                <c:pt idx="6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18510900"/>
        <c:axId val="32380373"/>
      </c:lineChart>
      <c:catAx>
        <c:axId val="1851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80373"/>
        <c:crosses val="autoZero"/>
        <c:auto val="1"/>
        <c:lblOffset val="100"/>
        <c:tickLblSkip val="2"/>
        <c:noMultiLvlLbl val="0"/>
      </c:catAx>
      <c:valAx>
        <c:axId val="3238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09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188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5"/>
          <c:h val="0.60675"/>
        </c:manualLayout>
      </c:layout>
      <c:lineChart>
        <c:grouping val="standard"/>
        <c:varyColors val="0"/>
        <c:ser>
          <c:idx val="0"/>
          <c:order val="0"/>
          <c:tx>
            <c:v>188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Sheet'!$L$7:$L$17</c:f>
              <c:numCache>
                <c:ptCount val="11"/>
                <c:pt idx="0">
                  <c:v>90</c:v>
                </c:pt>
                <c:pt idx="1">
                  <c:v>87</c:v>
                </c:pt>
                <c:pt idx="2">
                  <c:v>83</c:v>
                </c:pt>
                <c:pt idx="3">
                  <c:v>78</c:v>
                </c:pt>
                <c:pt idx="4">
                  <c:v>74</c:v>
                </c:pt>
                <c:pt idx="5">
                  <c:v>70</c:v>
                </c:pt>
                <c:pt idx="6">
                  <c:v>65</c:v>
                </c:pt>
                <c:pt idx="7">
                  <c:v>60</c:v>
                </c:pt>
                <c:pt idx="8">
                  <c:v>57</c:v>
                </c:pt>
                <c:pt idx="9">
                  <c:v>50</c:v>
                </c:pt>
                <c:pt idx="10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22987902"/>
        <c:axId val="5564527"/>
      </c:lineChart>
      <c:catAx>
        <c:axId val="2298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527"/>
        <c:crosses val="autoZero"/>
        <c:auto val="1"/>
        <c:lblOffset val="100"/>
        <c:tickLblSkip val="2"/>
        <c:noMultiLvlLbl val="0"/>
      </c:catAx>
      <c:valAx>
        <c:axId val="5564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879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37875"/>
          <c:w val="0.338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189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189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Sheet'!$M$7:$M$17</c:f>
              <c:numCache>
                <c:ptCount val="11"/>
                <c:pt idx="0">
                  <c:v>109</c:v>
                </c:pt>
                <c:pt idx="1">
                  <c:v>105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80</c:v>
                </c:pt>
                <c:pt idx="6">
                  <c:v>75</c:v>
                </c:pt>
                <c:pt idx="7">
                  <c:v>60</c:v>
                </c:pt>
                <c:pt idx="8">
                  <c:v>57</c:v>
                </c:pt>
                <c:pt idx="9">
                  <c:v>50</c:v>
                </c:pt>
                <c:pt idx="10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50080744"/>
        <c:axId val="48073513"/>
      </c:lineChart>
      <c:catAx>
        <c:axId val="5008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3513"/>
        <c:crosses val="autoZero"/>
        <c:auto val="1"/>
        <c:lblOffset val="100"/>
        <c:tickLblSkip val="2"/>
        <c:noMultiLvlLbl val="0"/>
      </c:catAx>
      <c:valAx>
        <c:axId val="48073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807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Goulds WE05H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25"/>
          <c:h val="0.60675"/>
        </c:manualLayout>
      </c:layout>
      <c:lineChart>
        <c:grouping val="standard"/>
        <c:varyColors val="0"/>
        <c:ser>
          <c:idx val="1"/>
          <c:order val="0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ser>
          <c:idx val="0"/>
          <c:order val="1"/>
          <c:tx>
            <c:v>WE05H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Sheet'!$E$21:$E$29</c:f>
              <c:numCache>
                <c:ptCount val="9"/>
                <c:pt idx="0">
                  <c:v>46</c:v>
                </c:pt>
                <c:pt idx="1">
                  <c:v>40</c:v>
                </c:pt>
                <c:pt idx="2">
                  <c:v>36</c:v>
                </c:pt>
                <c:pt idx="3">
                  <c:v>32</c:v>
                </c:pt>
                <c:pt idx="4">
                  <c:v>28</c:v>
                </c:pt>
                <c:pt idx="5">
                  <c:v>25</c:v>
                </c:pt>
                <c:pt idx="6">
                  <c:v>20</c:v>
                </c:pt>
                <c:pt idx="7">
                  <c:v>15</c:v>
                </c:pt>
                <c:pt idx="8">
                  <c:v>9</c:v>
                </c:pt>
              </c:numCache>
            </c:numRef>
          </c:val>
          <c:smooth val="0"/>
        </c:ser>
        <c:marker val="1"/>
        <c:axId val="30008434"/>
        <c:axId val="1640451"/>
      </c:lineChart>
      <c:catAx>
        <c:axId val="3000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451"/>
        <c:crosses val="autoZero"/>
        <c:auto val="1"/>
        <c:lblOffset val="100"/>
        <c:tickLblSkip val="2"/>
        <c:noMultiLvlLbl val="0"/>
      </c:catAx>
      <c:valAx>
        <c:axId val="164045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084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37875"/>
          <c:w val="0.3422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1</xdr:row>
      <xdr:rowOff>85725</xdr:rowOff>
    </xdr:from>
    <xdr:to>
      <xdr:col>13</xdr:col>
      <xdr:colOff>590550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867275" y="390525"/>
          <a:ext cx="30575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</a:t>
          </a:r>
        </a:p>
      </xdr:txBody>
    </xdr:sp>
    <xdr:clientData/>
  </xdr:twoCellAnchor>
  <xdr:twoCellAnchor>
    <xdr:from>
      <xdr:col>0</xdr:col>
      <xdr:colOff>247650</xdr:colOff>
      <xdr:row>38</xdr:row>
      <xdr:rowOff>9525</xdr:rowOff>
    </xdr:from>
    <xdr:to>
      <xdr:col>6</xdr:col>
      <xdr:colOff>171450</xdr:colOff>
      <xdr:row>50</xdr:row>
      <xdr:rowOff>38100</xdr:rowOff>
    </xdr:to>
    <xdr:graphicFrame>
      <xdr:nvGraphicFramePr>
        <xdr:cNvPr id="2" name="Chart 2"/>
        <xdr:cNvGraphicFramePr/>
      </xdr:nvGraphicFramePr>
      <xdr:xfrm>
        <a:off x="247650" y="6696075"/>
        <a:ext cx="36766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37</xdr:row>
      <xdr:rowOff>133350</xdr:rowOff>
    </xdr:from>
    <xdr:to>
      <xdr:col>13</xdr:col>
      <xdr:colOff>523875</xdr:colOff>
      <xdr:row>50</xdr:row>
      <xdr:rowOff>76200</xdr:rowOff>
    </xdr:to>
    <xdr:graphicFrame>
      <xdr:nvGraphicFramePr>
        <xdr:cNvPr id="3" name="Chart 3"/>
        <xdr:cNvGraphicFramePr/>
      </xdr:nvGraphicFramePr>
      <xdr:xfrm>
        <a:off x="4210050" y="6657975"/>
        <a:ext cx="36480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51</xdr:row>
      <xdr:rowOff>76200</xdr:rowOff>
    </xdr:from>
    <xdr:to>
      <xdr:col>6</xdr:col>
      <xdr:colOff>180975</xdr:colOff>
      <xdr:row>64</xdr:row>
      <xdr:rowOff>19050</xdr:rowOff>
    </xdr:to>
    <xdr:graphicFrame>
      <xdr:nvGraphicFramePr>
        <xdr:cNvPr id="4" name="Chart 4"/>
        <xdr:cNvGraphicFramePr/>
      </xdr:nvGraphicFramePr>
      <xdr:xfrm>
        <a:off x="219075" y="8867775"/>
        <a:ext cx="37147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419100</xdr:colOff>
      <xdr:row>51</xdr:row>
      <xdr:rowOff>85725</xdr:rowOff>
    </xdr:from>
    <xdr:to>
      <xdr:col>13</xdr:col>
      <xdr:colOff>485775</xdr:colOff>
      <xdr:row>64</xdr:row>
      <xdr:rowOff>28575</xdr:rowOff>
    </xdr:to>
    <xdr:graphicFrame>
      <xdr:nvGraphicFramePr>
        <xdr:cNvPr id="5" name="Chart 5"/>
        <xdr:cNvGraphicFramePr/>
      </xdr:nvGraphicFramePr>
      <xdr:xfrm>
        <a:off x="4171950" y="8877300"/>
        <a:ext cx="364807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65</xdr:row>
      <xdr:rowOff>0</xdr:rowOff>
    </xdr:from>
    <xdr:to>
      <xdr:col>6</xdr:col>
      <xdr:colOff>142875</xdr:colOff>
      <xdr:row>77</xdr:row>
      <xdr:rowOff>104775</xdr:rowOff>
    </xdr:to>
    <xdr:graphicFrame>
      <xdr:nvGraphicFramePr>
        <xdr:cNvPr id="6" name="Chart 6"/>
        <xdr:cNvGraphicFramePr/>
      </xdr:nvGraphicFramePr>
      <xdr:xfrm>
        <a:off x="180975" y="11058525"/>
        <a:ext cx="371475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323850</xdr:colOff>
      <xdr:row>65</xdr:row>
      <xdr:rowOff>19050</xdr:rowOff>
    </xdr:from>
    <xdr:to>
      <xdr:col>13</xdr:col>
      <xdr:colOff>390525</xdr:colOff>
      <xdr:row>77</xdr:row>
      <xdr:rowOff>123825</xdr:rowOff>
    </xdr:to>
    <xdr:graphicFrame>
      <xdr:nvGraphicFramePr>
        <xdr:cNvPr id="7" name="Chart 7"/>
        <xdr:cNvGraphicFramePr/>
      </xdr:nvGraphicFramePr>
      <xdr:xfrm>
        <a:off x="4076700" y="11077575"/>
        <a:ext cx="3648075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238125</xdr:colOff>
      <xdr:row>78</xdr:row>
      <xdr:rowOff>38100</xdr:rowOff>
    </xdr:from>
    <xdr:to>
      <xdr:col>6</xdr:col>
      <xdr:colOff>200025</xdr:colOff>
      <xdr:row>90</xdr:row>
      <xdr:rowOff>142875</xdr:rowOff>
    </xdr:to>
    <xdr:graphicFrame>
      <xdr:nvGraphicFramePr>
        <xdr:cNvPr id="8" name="Chart 8"/>
        <xdr:cNvGraphicFramePr/>
      </xdr:nvGraphicFramePr>
      <xdr:xfrm>
        <a:off x="238125" y="13201650"/>
        <a:ext cx="3714750" cy="2047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381000</xdr:colOff>
      <xdr:row>78</xdr:row>
      <xdr:rowOff>123825</xdr:rowOff>
    </xdr:from>
    <xdr:to>
      <xdr:col>13</xdr:col>
      <xdr:colOff>447675</xdr:colOff>
      <xdr:row>91</xdr:row>
      <xdr:rowOff>66675</xdr:rowOff>
    </xdr:to>
    <xdr:graphicFrame>
      <xdr:nvGraphicFramePr>
        <xdr:cNvPr id="9" name="Chart 9"/>
        <xdr:cNvGraphicFramePr/>
      </xdr:nvGraphicFramePr>
      <xdr:xfrm>
        <a:off x="4133850" y="13287375"/>
        <a:ext cx="3648075" cy="2047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38100</xdr:colOff>
      <xdr:row>37</xdr:row>
      <xdr:rowOff>152400</xdr:rowOff>
    </xdr:from>
    <xdr:to>
      <xdr:col>20</xdr:col>
      <xdr:colOff>0</xdr:colOff>
      <xdr:row>50</xdr:row>
      <xdr:rowOff>95250</xdr:rowOff>
    </xdr:to>
    <xdr:graphicFrame>
      <xdr:nvGraphicFramePr>
        <xdr:cNvPr id="10" name="Chart 12"/>
        <xdr:cNvGraphicFramePr/>
      </xdr:nvGraphicFramePr>
      <xdr:xfrm>
        <a:off x="7991475" y="6677025"/>
        <a:ext cx="3619500" cy="2047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64</xdr:row>
      <xdr:rowOff>104775</xdr:rowOff>
    </xdr:from>
    <xdr:to>
      <xdr:col>20</xdr:col>
      <xdr:colOff>57150</xdr:colOff>
      <xdr:row>77</xdr:row>
      <xdr:rowOff>47625</xdr:rowOff>
    </xdr:to>
    <xdr:graphicFrame>
      <xdr:nvGraphicFramePr>
        <xdr:cNvPr id="11" name="Chart 13"/>
        <xdr:cNvGraphicFramePr/>
      </xdr:nvGraphicFramePr>
      <xdr:xfrm>
        <a:off x="8048625" y="11001375"/>
        <a:ext cx="3619500" cy="2047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76200</xdr:colOff>
      <xdr:row>78</xdr:row>
      <xdr:rowOff>76200</xdr:rowOff>
    </xdr:from>
    <xdr:to>
      <xdr:col>20</xdr:col>
      <xdr:colOff>38100</xdr:colOff>
      <xdr:row>91</xdr:row>
      <xdr:rowOff>19050</xdr:rowOff>
    </xdr:to>
    <xdr:graphicFrame>
      <xdr:nvGraphicFramePr>
        <xdr:cNvPr id="12" name="Chart 14"/>
        <xdr:cNvGraphicFramePr/>
      </xdr:nvGraphicFramePr>
      <xdr:xfrm>
        <a:off x="8029575" y="13239750"/>
        <a:ext cx="3619500" cy="204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219075</xdr:colOff>
      <xdr:row>37</xdr:row>
      <xdr:rowOff>114300</xdr:rowOff>
    </xdr:from>
    <xdr:to>
      <xdr:col>26</xdr:col>
      <xdr:colOff>180975</xdr:colOff>
      <xdr:row>50</xdr:row>
      <xdr:rowOff>57150</xdr:rowOff>
    </xdr:to>
    <xdr:graphicFrame>
      <xdr:nvGraphicFramePr>
        <xdr:cNvPr id="13" name="Chart 15"/>
        <xdr:cNvGraphicFramePr/>
      </xdr:nvGraphicFramePr>
      <xdr:xfrm>
        <a:off x="11830050" y="6638925"/>
        <a:ext cx="3724275" cy="2047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257175</xdr:colOff>
      <xdr:row>64</xdr:row>
      <xdr:rowOff>123825</xdr:rowOff>
    </xdr:from>
    <xdr:to>
      <xdr:col>26</xdr:col>
      <xdr:colOff>219075</xdr:colOff>
      <xdr:row>77</xdr:row>
      <xdr:rowOff>66675</xdr:rowOff>
    </xdr:to>
    <xdr:graphicFrame>
      <xdr:nvGraphicFramePr>
        <xdr:cNvPr id="14" name="Chart 16"/>
        <xdr:cNvGraphicFramePr/>
      </xdr:nvGraphicFramePr>
      <xdr:xfrm>
        <a:off x="11868150" y="11020425"/>
        <a:ext cx="3724275" cy="2047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238125</xdr:colOff>
      <xdr:row>51</xdr:row>
      <xdr:rowOff>9525</xdr:rowOff>
    </xdr:from>
    <xdr:to>
      <xdr:col>26</xdr:col>
      <xdr:colOff>200025</xdr:colOff>
      <xdr:row>63</xdr:row>
      <xdr:rowOff>114300</xdr:rowOff>
    </xdr:to>
    <xdr:graphicFrame>
      <xdr:nvGraphicFramePr>
        <xdr:cNvPr id="15" name="Chart 17"/>
        <xdr:cNvGraphicFramePr/>
      </xdr:nvGraphicFramePr>
      <xdr:xfrm>
        <a:off x="11849100" y="8801100"/>
        <a:ext cx="3724275" cy="2047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266700</xdr:colOff>
      <xdr:row>78</xdr:row>
      <xdr:rowOff>85725</xdr:rowOff>
    </xdr:from>
    <xdr:to>
      <xdr:col>26</xdr:col>
      <xdr:colOff>228600</xdr:colOff>
      <xdr:row>91</xdr:row>
      <xdr:rowOff>28575</xdr:rowOff>
    </xdr:to>
    <xdr:graphicFrame>
      <xdr:nvGraphicFramePr>
        <xdr:cNvPr id="16" name="Chart 18"/>
        <xdr:cNvGraphicFramePr/>
      </xdr:nvGraphicFramePr>
      <xdr:xfrm>
        <a:off x="11877675" y="13249275"/>
        <a:ext cx="3724275" cy="2047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266700</xdr:colOff>
      <xdr:row>92</xdr:row>
      <xdr:rowOff>85725</xdr:rowOff>
    </xdr:from>
    <xdr:to>
      <xdr:col>26</xdr:col>
      <xdr:colOff>228600</xdr:colOff>
      <xdr:row>105</xdr:row>
      <xdr:rowOff>28575</xdr:rowOff>
    </xdr:to>
    <xdr:graphicFrame>
      <xdr:nvGraphicFramePr>
        <xdr:cNvPr id="17" name="Chart 19"/>
        <xdr:cNvGraphicFramePr/>
      </xdr:nvGraphicFramePr>
      <xdr:xfrm>
        <a:off x="11877675" y="15516225"/>
        <a:ext cx="3724275" cy="2047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314325</xdr:colOff>
      <xdr:row>92</xdr:row>
      <xdr:rowOff>0</xdr:rowOff>
    </xdr:from>
    <xdr:to>
      <xdr:col>13</xdr:col>
      <xdr:colOff>381000</xdr:colOff>
      <xdr:row>104</xdr:row>
      <xdr:rowOff>104775</xdr:rowOff>
    </xdr:to>
    <xdr:graphicFrame>
      <xdr:nvGraphicFramePr>
        <xdr:cNvPr id="18" name="Chart 20"/>
        <xdr:cNvGraphicFramePr/>
      </xdr:nvGraphicFramePr>
      <xdr:xfrm>
        <a:off x="4067175" y="15430500"/>
        <a:ext cx="3648075" cy="2047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123825</xdr:colOff>
      <xdr:row>91</xdr:row>
      <xdr:rowOff>133350</xdr:rowOff>
    </xdr:from>
    <xdr:to>
      <xdr:col>6</xdr:col>
      <xdr:colOff>85725</xdr:colOff>
      <xdr:row>104</xdr:row>
      <xdr:rowOff>76200</xdr:rowOff>
    </xdr:to>
    <xdr:graphicFrame>
      <xdr:nvGraphicFramePr>
        <xdr:cNvPr id="19" name="Chart 21"/>
        <xdr:cNvGraphicFramePr/>
      </xdr:nvGraphicFramePr>
      <xdr:xfrm>
        <a:off x="123825" y="15401925"/>
        <a:ext cx="3714750" cy="2047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66675</xdr:colOff>
      <xdr:row>51</xdr:row>
      <xdr:rowOff>19050</xdr:rowOff>
    </xdr:from>
    <xdr:to>
      <xdr:col>20</xdr:col>
      <xdr:colOff>28575</xdr:colOff>
      <xdr:row>63</xdr:row>
      <xdr:rowOff>123825</xdr:rowOff>
    </xdr:to>
    <xdr:graphicFrame>
      <xdr:nvGraphicFramePr>
        <xdr:cNvPr id="20" name="Chart 13"/>
        <xdr:cNvGraphicFramePr/>
      </xdr:nvGraphicFramePr>
      <xdr:xfrm>
        <a:off x="8020050" y="8810625"/>
        <a:ext cx="3619500" cy="2047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276225</xdr:colOff>
      <xdr:row>0</xdr:row>
      <xdr:rowOff>228600</xdr:rowOff>
    </xdr:from>
    <xdr:to>
      <xdr:col>24</xdr:col>
      <xdr:colOff>542925</xdr:colOff>
      <xdr:row>29</xdr:row>
      <xdr:rowOff>85725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8229600" y="228600"/>
          <a:ext cx="6362700" cy="506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</a:t>
          </a: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these instructions do not show up on initial view, change view to normal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selecting View ---&gt; Normal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(Cells) to be filled in are 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BLUE!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 1: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Enter the number of modules.  (B8)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Enter the static head.  (D8)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 2: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Enter the pipe length in BOX 2.  (L9)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Enter the number of fittings in BOX 2.  (M10 THRU M15)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TDH is automatically plotted on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pump curves below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Choose desired pump.  Proper pump selection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where the two curves intersect near the middle of each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 Estimate the pump flow rate (GPM) where the curves intersect.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 3: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 Enter anticipated pump flow rate.  (E22)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 Enter design flow (E23) and dosing interval. (E25)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 Enter pump tank volume (gal./inch). (E33)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 Verify dose volume per module (E30) is between  7 &amp; 12.5 gal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  If not, this cell will be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In most cases, decrease the dosing interval (E25) until this is met indicated by a 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cell.  i.e. Try 1.75 first then 1.5.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******* Printing Instructions*********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 Print page and insert into drawing package.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 Print pump curve by clicking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once on the desired pump curve and then print.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showGridLines="0" tabSelected="1" workbookViewId="0" topLeftCell="A1">
      <selection activeCell="N1" sqref="N1"/>
    </sheetView>
  </sheetViews>
  <sheetFormatPr defaultColWidth="9.140625" defaultRowHeight="12.75"/>
  <cols>
    <col min="1" max="1" width="9.28125" style="1" bestFit="1" customWidth="1"/>
    <col min="2" max="2" width="9.28125" style="0" bestFit="1" customWidth="1"/>
    <col min="3" max="3" width="9.8515625" style="0" bestFit="1" customWidth="1"/>
    <col min="4" max="6" width="9.28125" style="0" bestFit="1" customWidth="1"/>
    <col min="7" max="7" width="9.28125" style="1" bestFit="1" customWidth="1"/>
    <col min="8" max="8" width="1.7109375" style="0" customWidth="1"/>
    <col min="9" max="9" width="5.8515625" style="0" customWidth="1"/>
    <col min="12" max="14" width="9.28125" style="0" bestFit="1" customWidth="1"/>
    <col min="25" max="25" width="10.7109375" style="0" customWidth="1"/>
  </cols>
  <sheetData>
    <row r="1" spans="1:8" s="42" customFormat="1" ht="24" customHeight="1">
      <c r="A1" s="40" t="s">
        <v>0</v>
      </c>
      <c r="B1" s="41"/>
      <c r="C1" s="41"/>
      <c r="D1" s="41"/>
      <c r="E1" s="41"/>
      <c r="F1" s="41"/>
      <c r="G1" s="40"/>
      <c r="H1" s="41"/>
    </row>
    <row r="2" spans="1:25" ht="12.75">
      <c r="A2" s="39" t="s">
        <v>1</v>
      </c>
      <c r="P2" s="142"/>
      <c r="Q2" s="128"/>
      <c r="R2" s="128"/>
      <c r="S2" s="128"/>
      <c r="T2" s="128"/>
      <c r="U2" s="128"/>
      <c r="V2" s="128"/>
      <c r="W2" s="128"/>
      <c r="X2" s="128"/>
      <c r="Y2" s="128"/>
    </row>
    <row r="3" spans="1:25" s="39" customFormat="1" ht="12.75">
      <c r="A3" s="39" t="s">
        <v>2</v>
      </c>
      <c r="P3" s="143"/>
      <c r="Q3" s="127"/>
      <c r="R3" s="127"/>
      <c r="S3" s="127"/>
      <c r="T3" s="127"/>
      <c r="U3" s="127"/>
      <c r="V3" s="127"/>
      <c r="W3" s="127"/>
      <c r="X3" s="127"/>
      <c r="Y3" s="127"/>
    </row>
    <row r="4" spans="1:25" s="39" customFormat="1" ht="14.25">
      <c r="A4" s="39" t="s">
        <v>3</v>
      </c>
      <c r="P4" s="143"/>
      <c r="Q4" s="127"/>
      <c r="R4" s="127"/>
      <c r="S4" s="127"/>
      <c r="T4" s="127"/>
      <c r="U4" s="127"/>
      <c r="V4" s="127"/>
      <c r="W4" s="127"/>
      <c r="X4" s="127"/>
      <c r="Y4" s="127"/>
    </row>
    <row r="5" spans="1:25" s="39" customFormat="1" ht="14.25">
      <c r="A5" s="39" t="s">
        <v>4</v>
      </c>
      <c r="P5" s="143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12.75">
      <c r="A6" s="1" t="s">
        <v>5</v>
      </c>
      <c r="J6" s="1" t="s">
        <v>6</v>
      </c>
      <c r="P6" s="143"/>
      <c r="Q6" s="128"/>
      <c r="R6" s="128"/>
      <c r="S6" s="128"/>
      <c r="T6" s="128"/>
      <c r="U6" s="128"/>
      <c r="V6" s="128"/>
      <c r="W6" s="128"/>
      <c r="X6" s="128"/>
      <c r="Y6" s="128"/>
    </row>
    <row r="7" spans="1:25" s="2" customFormat="1" ht="27.75" customHeight="1">
      <c r="A7" s="33" t="s">
        <v>7</v>
      </c>
      <c r="B7" s="30" t="s">
        <v>8</v>
      </c>
      <c r="C7" s="30" t="s">
        <v>9</v>
      </c>
      <c r="D7" s="30" t="s">
        <v>10</v>
      </c>
      <c r="E7" s="30" t="s">
        <v>11</v>
      </c>
      <c r="F7" s="30" t="s">
        <v>12</v>
      </c>
      <c r="G7" s="36" t="s">
        <v>13</v>
      </c>
      <c r="H7" s="5"/>
      <c r="J7" s="146" t="s">
        <v>71</v>
      </c>
      <c r="K7" s="147"/>
      <c r="L7" s="147"/>
      <c r="M7" s="147"/>
      <c r="N7" s="148"/>
      <c r="P7" s="143"/>
      <c r="Q7" s="129"/>
      <c r="R7" s="129"/>
      <c r="S7" s="129"/>
      <c r="T7" s="129"/>
      <c r="U7" s="129"/>
      <c r="V7" s="129"/>
      <c r="W7" s="129"/>
      <c r="X7" s="129"/>
      <c r="Y7" s="129"/>
    </row>
    <row r="8" spans="1:25" ht="22.5">
      <c r="A8" s="34">
        <v>0</v>
      </c>
      <c r="B8" s="131">
        <v>3</v>
      </c>
      <c r="C8" s="38">
        <f>$N$17</f>
        <v>208</v>
      </c>
      <c r="D8" s="132">
        <v>10</v>
      </c>
      <c r="E8" s="31">
        <f>SUM(0.000021355*C8)*(A8^2)</f>
        <v>0</v>
      </c>
      <c r="F8" s="31">
        <f>SUM(0.10524)*(A8/B8)^2</f>
        <v>0</v>
      </c>
      <c r="G8" s="149">
        <f>SUM(D8:F8)</f>
        <v>10</v>
      </c>
      <c r="H8" s="3"/>
      <c r="J8" s="6" t="s">
        <v>14</v>
      </c>
      <c r="K8" s="7"/>
      <c r="L8" s="8" t="s">
        <v>15</v>
      </c>
      <c r="M8" s="9" t="s">
        <v>16</v>
      </c>
      <c r="N8" s="10" t="s">
        <v>17</v>
      </c>
      <c r="P8" s="143"/>
      <c r="Q8" s="128"/>
      <c r="R8" s="128"/>
      <c r="S8" s="128"/>
      <c r="T8" s="128"/>
      <c r="U8" s="128"/>
      <c r="V8" s="128"/>
      <c r="W8" s="128"/>
      <c r="X8" s="128"/>
      <c r="Y8" s="128"/>
    </row>
    <row r="9" spans="1:25" ht="12.75">
      <c r="A9" s="34">
        <v>10</v>
      </c>
      <c r="B9" s="66">
        <f aca="true" t="shared" si="0" ref="B9:B17">$B$8</f>
        <v>3</v>
      </c>
      <c r="C9" s="66">
        <f aca="true" t="shared" si="1" ref="C9:C17">$C$8</f>
        <v>208</v>
      </c>
      <c r="D9" s="67">
        <f aca="true" t="shared" si="2" ref="D9:D17">$D$8</f>
        <v>10</v>
      </c>
      <c r="E9" s="31">
        <f aca="true" t="shared" si="3" ref="E9:E16">SUM(0.000021355*C9)*(A9^2)</f>
        <v>0.4441840000000001</v>
      </c>
      <c r="F9" s="31">
        <f aca="true" t="shared" si="4" ref="F9:F16">SUM(0.10524)*(A9/B9)^2</f>
        <v>1.1693333333333336</v>
      </c>
      <c r="G9" s="149">
        <f aca="true" t="shared" si="5" ref="G9:G16">SUM(D9:F9)</f>
        <v>11.613517333333334</v>
      </c>
      <c r="H9" s="3"/>
      <c r="J9" s="11" t="s">
        <v>18</v>
      </c>
      <c r="K9" s="12"/>
      <c r="L9" s="133">
        <v>50</v>
      </c>
      <c r="M9" s="13">
        <v>1</v>
      </c>
      <c r="N9" s="14">
        <f aca="true" t="shared" si="6" ref="N9:N15">SUM(L9*M9)</f>
        <v>50</v>
      </c>
      <c r="P9" s="143"/>
      <c r="Q9" s="128"/>
      <c r="R9" s="128"/>
      <c r="S9" s="128"/>
      <c r="T9" s="128"/>
      <c r="U9" s="128"/>
      <c r="V9" s="128"/>
      <c r="W9" s="128"/>
      <c r="X9" s="128"/>
      <c r="Y9" s="128"/>
    </row>
    <row r="10" spans="1:25" ht="12.75">
      <c r="A10" s="34">
        <v>20</v>
      </c>
      <c r="B10" s="66">
        <f t="shared" si="0"/>
        <v>3</v>
      </c>
      <c r="C10" s="66">
        <f t="shared" si="1"/>
        <v>208</v>
      </c>
      <c r="D10" s="67">
        <f t="shared" si="2"/>
        <v>10</v>
      </c>
      <c r="E10" s="31">
        <f t="shared" si="3"/>
        <v>1.7767360000000003</v>
      </c>
      <c r="F10" s="31">
        <f t="shared" si="4"/>
        <v>4.677333333333334</v>
      </c>
      <c r="G10" s="149">
        <f t="shared" si="5"/>
        <v>16.454069333333333</v>
      </c>
      <c r="H10" s="3"/>
      <c r="J10" s="15" t="s">
        <v>19</v>
      </c>
      <c r="K10" s="16"/>
      <c r="L10" s="17">
        <v>9</v>
      </c>
      <c r="M10" s="134">
        <v>3</v>
      </c>
      <c r="N10" s="19">
        <f t="shared" si="6"/>
        <v>27</v>
      </c>
      <c r="P10" s="143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1:25" ht="12.75">
      <c r="A11" s="34">
        <v>30</v>
      </c>
      <c r="B11" s="66">
        <f t="shared" si="0"/>
        <v>3</v>
      </c>
      <c r="C11" s="66">
        <f t="shared" si="1"/>
        <v>208</v>
      </c>
      <c r="D11" s="67">
        <f t="shared" si="2"/>
        <v>10</v>
      </c>
      <c r="E11" s="31">
        <f t="shared" si="3"/>
        <v>3.9976560000000005</v>
      </c>
      <c r="F11" s="31">
        <f t="shared" si="4"/>
        <v>10.524000000000001</v>
      </c>
      <c r="G11" s="149">
        <f t="shared" si="5"/>
        <v>24.521656</v>
      </c>
      <c r="H11" s="3"/>
      <c r="J11" s="15" t="s">
        <v>20</v>
      </c>
      <c r="K11" s="16"/>
      <c r="L11" s="17">
        <v>4</v>
      </c>
      <c r="M11" s="134">
        <v>5</v>
      </c>
      <c r="N11" s="19">
        <f t="shared" si="6"/>
        <v>20</v>
      </c>
      <c r="P11" s="144"/>
      <c r="Q11" s="128"/>
      <c r="R11" s="128"/>
      <c r="S11" s="128"/>
      <c r="T11" s="128"/>
      <c r="U11" s="128"/>
      <c r="V11" s="128"/>
      <c r="W11" s="128"/>
      <c r="X11" s="128"/>
      <c r="Y11" s="128"/>
    </row>
    <row r="12" spans="1:25" ht="12.75">
      <c r="A12" s="34">
        <v>40</v>
      </c>
      <c r="B12" s="66">
        <f t="shared" si="0"/>
        <v>3</v>
      </c>
      <c r="C12" s="66">
        <f t="shared" si="1"/>
        <v>208</v>
      </c>
      <c r="D12" s="67">
        <f t="shared" si="2"/>
        <v>10</v>
      </c>
      <c r="E12" s="31">
        <f t="shared" si="3"/>
        <v>7.106944000000001</v>
      </c>
      <c r="F12" s="31">
        <f t="shared" si="4"/>
        <v>18.709333333333337</v>
      </c>
      <c r="G12" s="149">
        <f t="shared" si="5"/>
        <v>35.81627733333334</v>
      </c>
      <c r="H12" s="3"/>
      <c r="J12" s="15" t="s">
        <v>21</v>
      </c>
      <c r="K12" s="16"/>
      <c r="L12" s="17">
        <v>11</v>
      </c>
      <c r="M12" s="135">
        <v>5</v>
      </c>
      <c r="N12" s="19">
        <f t="shared" si="6"/>
        <v>55</v>
      </c>
      <c r="P12" s="144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1:25" ht="12.75">
      <c r="A13" s="34">
        <v>50</v>
      </c>
      <c r="B13" s="66">
        <f t="shared" si="0"/>
        <v>3</v>
      </c>
      <c r="C13" s="66">
        <f t="shared" si="1"/>
        <v>208</v>
      </c>
      <c r="D13" s="67">
        <f t="shared" si="2"/>
        <v>10</v>
      </c>
      <c r="E13" s="31">
        <f t="shared" si="3"/>
        <v>11.104600000000001</v>
      </c>
      <c r="F13" s="31">
        <f t="shared" si="4"/>
        <v>29.233333333333338</v>
      </c>
      <c r="G13" s="149">
        <f t="shared" si="5"/>
        <v>50.33793333333334</v>
      </c>
      <c r="H13" s="3"/>
      <c r="J13" s="15" t="s">
        <v>22</v>
      </c>
      <c r="K13" s="16"/>
      <c r="L13" s="17">
        <v>2</v>
      </c>
      <c r="M13" s="134">
        <v>1</v>
      </c>
      <c r="N13" s="19">
        <f t="shared" si="6"/>
        <v>2</v>
      </c>
      <c r="P13" s="143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1:25" ht="12.75">
      <c r="A14" s="34">
        <v>60</v>
      </c>
      <c r="B14" s="66">
        <f t="shared" si="0"/>
        <v>3</v>
      </c>
      <c r="C14" s="66">
        <f t="shared" si="1"/>
        <v>208</v>
      </c>
      <c r="D14" s="67">
        <f t="shared" si="2"/>
        <v>10</v>
      </c>
      <c r="E14" s="31">
        <f t="shared" si="3"/>
        <v>15.990624000000002</v>
      </c>
      <c r="F14" s="31">
        <f t="shared" si="4"/>
        <v>42.096000000000004</v>
      </c>
      <c r="G14" s="149">
        <f t="shared" si="5"/>
        <v>68.086624</v>
      </c>
      <c r="H14" s="3"/>
      <c r="J14" s="125" t="s">
        <v>70</v>
      </c>
      <c r="K14" s="16"/>
      <c r="L14" s="18">
        <v>3.5</v>
      </c>
      <c r="M14" s="134">
        <v>0</v>
      </c>
      <c r="N14" s="19">
        <f t="shared" si="6"/>
        <v>0</v>
      </c>
      <c r="P14" s="143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1:25" ht="12.75">
      <c r="A15" s="34">
        <v>70</v>
      </c>
      <c r="B15" s="66">
        <f t="shared" si="0"/>
        <v>3</v>
      </c>
      <c r="C15" s="66">
        <f t="shared" si="1"/>
        <v>208</v>
      </c>
      <c r="D15" s="67">
        <f t="shared" si="2"/>
        <v>10</v>
      </c>
      <c r="E15" s="31">
        <f t="shared" si="3"/>
        <v>21.765016000000003</v>
      </c>
      <c r="F15" s="31">
        <f t="shared" si="4"/>
        <v>57.29733333333332</v>
      </c>
      <c r="G15" s="149">
        <f t="shared" si="5"/>
        <v>89.06234933333332</v>
      </c>
      <c r="H15" s="3"/>
      <c r="J15" s="15" t="s">
        <v>23</v>
      </c>
      <c r="K15" s="16"/>
      <c r="L15" s="65">
        <v>54</v>
      </c>
      <c r="M15" s="134">
        <v>1</v>
      </c>
      <c r="N15" s="19">
        <f t="shared" si="6"/>
        <v>54</v>
      </c>
      <c r="P15" s="143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1:24" ht="12.75">
      <c r="A16" s="34">
        <v>80</v>
      </c>
      <c r="B16" s="66">
        <f t="shared" si="0"/>
        <v>3</v>
      </c>
      <c r="C16" s="66">
        <f t="shared" si="1"/>
        <v>208</v>
      </c>
      <c r="D16" s="67">
        <f t="shared" si="2"/>
        <v>10</v>
      </c>
      <c r="E16" s="31">
        <f t="shared" si="3"/>
        <v>28.427776000000005</v>
      </c>
      <c r="F16" s="31">
        <f t="shared" si="4"/>
        <v>74.83733333333335</v>
      </c>
      <c r="G16" s="149">
        <f t="shared" si="5"/>
        <v>113.26510933333336</v>
      </c>
      <c r="H16" s="3"/>
      <c r="J16" s="20"/>
      <c r="K16" s="21"/>
      <c r="L16" s="22"/>
      <c r="M16" s="22"/>
      <c r="N16" s="23"/>
      <c r="P16" s="143"/>
      <c r="Q16" s="128"/>
      <c r="R16" s="128"/>
      <c r="S16" s="128"/>
      <c r="T16" s="128"/>
      <c r="U16" s="128"/>
      <c r="V16" s="128"/>
      <c r="W16" s="128"/>
      <c r="X16" s="128"/>
    </row>
    <row r="17" spans="1:24" ht="12.75">
      <c r="A17" s="34">
        <v>90</v>
      </c>
      <c r="B17" s="66">
        <f t="shared" si="0"/>
        <v>3</v>
      </c>
      <c r="C17" s="66">
        <f t="shared" si="1"/>
        <v>208</v>
      </c>
      <c r="D17" s="67">
        <f t="shared" si="2"/>
        <v>10</v>
      </c>
      <c r="E17" s="31">
        <f>SUM(0.000021355*C17)*(A17^2)</f>
        <v>35.97890400000001</v>
      </c>
      <c r="F17" s="31">
        <f>SUM(0.10524)*(A17/B17)^2</f>
        <v>94.716</v>
      </c>
      <c r="G17" s="149">
        <f>SUM(D17:F17)</f>
        <v>140.694904</v>
      </c>
      <c r="H17" s="3"/>
      <c r="J17" s="11" t="s">
        <v>24</v>
      </c>
      <c r="K17" s="12"/>
      <c r="L17" s="13"/>
      <c r="M17" s="13"/>
      <c r="N17" s="24">
        <f>SUM(N9:N15)</f>
        <v>208</v>
      </c>
      <c r="P17" s="143"/>
      <c r="Q17" s="128"/>
      <c r="R17" s="128"/>
      <c r="S17" s="128"/>
      <c r="T17" s="128"/>
      <c r="U17" s="128"/>
      <c r="V17" s="128"/>
      <c r="W17" s="128"/>
      <c r="X17" s="128"/>
    </row>
    <row r="18" spans="1:24" ht="12.75">
      <c r="A18" s="35"/>
      <c r="B18" s="32"/>
      <c r="C18" s="32"/>
      <c r="D18" s="32"/>
      <c r="E18" s="32"/>
      <c r="F18" s="32"/>
      <c r="G18" s="37"/>
      <c r="H18" s="4"/>
      <c r="J18" s="25" t="s">
        <v>25</v>
      </c>
      <c r="K18" s="26"/>
      <c r="L18" s="27" t="s">
        <v>25</v>
      </c>
      <c r="M18" s="28"/>
      <c r="N18" s="29"/>
      <c r="P18" s="144"/>
      <c r="Q18" s="128"/>
      <c r="R18" s="128"/>
      <c r="S18" s="128"/>
      <c r="T18" s="128"/>
      <c r="U18" s="128"/>
      <c r="V18" s="128"/>
      <c r="W18" s="128"/>
      <c r="X18" s="128"/>
    </row>
    <row r="19" spans="16:24" ht="12.75">
      <c r="P19" s="144"/>
      <c r="Q19" s="128"/>
      <c r="R19" s="128"/>
      <c r="S19" s="128"/>
      <c r="T19" s="128"/>
      <c r="U19" s="128"/>
      <c r="V19" s="128"/>
      <c r="W19" s="128"/>
      <c r="X19" s="128"/>
    </row>
    <row r="20" spans="1:24" ht="12.75">
      <c r="A20" s="43" t="s">
        <v>44</v>
      </c>
      <c r="B20" s="44"/>
      <c r="C20" s="44"/>
      <c r="D20" s="44"/>
      <c r="E20" s="45"/>
      <c r="F20" s="45"/>
      <c r="G20" s="46"/>
      <c r="H20" s="47"/>
      <c r="P20" s="143"/>
      <c r="Q20" s="46"/>
      <c r="R20" s="46"/>
      <c r="S20" s="46"/>
      <c r="T20" s="128"/>
      <c r="U20" s="128"/>
      <c r="V20" s="128"/>
      <c r="W20" s="128"/>
      <c r="X20" s="128"/>
    </row>
    <row r="21" spans="1:24" ht="12.75">
      <c r="A21" s="48"/>
      <c r="B21" s="49"/>
      <c r="C21" s="49"/>
      <c r="D21" s="49"/>
      <c r="E21" s="50"/>
      <c r="F21" s="51"/>
      <c r="G21" s="47"/>
      <c r="H21" s="47"/>
      <c r="P21" s="145"/>
      <c r="Q21" s="46"/>
      <c r="R21" s="46"/>
      <c r="S21" s="46"/>
      <c r="T21" s="128"/>
      <c r="U21" s="128"/>
      <c r="V21" s="128"/>
      <c r="W21" s="128"/>
      <c r="X21" s="128"/>
    </row>
    <row r="22" spans="1:19" ht="12.75">
      <c r="A22" s="139" t="s">
        <v>74</v>
      </c>
      <c r="B22" s="44"/>
      <c r="C22" s="44"/>
      <c r="D22" s="44"/>
      <c r="E22" s="137">
        <v>50</v>
      </c>
      <c r="F22" s="53" t="s">
        <v>26</v>
      </c>
      <c r="G22" s="140" t="s">
        <v>79</v>
      </c>
      <c r="H22" s="47"/>
      <c r="Q22" s="46"/>
      <c r="R22" s="60"/>
      <c r="S22" s="47"/>
    </row>
    <row r="23" spans="1:19" ht="12.75">
      <c r="A23" s="52" t="s">
        <v>37</v>
      </c>
      <c r="B23" s="44"/>
      <c r="C23" s="44"/>
      <c r="D23" s="44"/>
      <c r="E23" s="137">
        <v>600</v>
      </c>
      <c r="F23" s="53" t="s">
        <v>27</v>
      </c>
      <c r="G23" s="140" t="s">
        <v>80</v>
      </c>
      <c r="H23" s="47"/>
      <c r="P23" s="46"/>
      <c r="Q23" s="46"/>
      <c r="R23" s="60"/>
      <c r="S23" s="47"/>
    </row>
    <row r="24" spans="1:19" ht="12.75">
      <c r="A24" s="52" t="s">
        <v>35</v>
      </c>
      <c r="B24" s="44"/>
      <c r="C24" s="44"/>
      <c r="D24" s="44"/>
      <c r="E24" s="68">
        <f>SUM(L9*0.16)</f>
        <v>8</v>
      </c>
      <c r="F24" s="53" t="s">
        <v>30</v>
      </c>
      <c r="G24" s="47" t="s">
        <v>47</v>
      </c>
      <c r="H24" s="47"/>
      <c r="P24" s="46"/>
      <c r="Q24" s="46"/>
      <c r="R24" s="60"/>
      <c r="S24" s="47"/>
    </row>
    <row r="25" spans="1:19" ht="12.75">
      <c r="A25" s="52" t="s">
        <v>45</v>
      </c>
      <c r="B25" s="44"/>
      <c r="C25" s="44"/>
      <c r="D25" s="44"/>
      <c r="E25" s="138">
        <v>2</v>
      </c>
      <c r="F25" s="53" t="s">
        <v>28</v>
      </c>
      <c r="G25" s="140" t="s">
        <v>76</v>
      </c>
      <c r="H25" s="47"/>
      <c r="P25" s="46"/>
      <c r="Q25" s="46"/>
      <c r="R25" s="61"/>
      <c r="S25" s="47"/>
    </row>
    <row r="26" spans="1:19" ht="14.25">
      <c r="A26" s="52" t="s">
        <v>40</v>
      </c>
      <c r="B26" s="44"/>
      <c r="C26" s="44"/>
      <c r="D26" s="44"/>
      <c r="E26" s="68">
        <f>SUM(24/E25)</f>
        <v>12</v>
      </c>
      <c r="F26" s="53" t="s">
        <v>29</v>
      </c>
      <c r="G26" s="47"/>
      <c r="H26" s="47"/>
      <c r="P26" s="46"/>
      <c r="Q26" s="46"/>
      <c r="R26" s="62"/>
      <c r="S26" s="47"/>
    </row>
    <row r="27" spans="1:19" ht="12.75">
      <c r="A27" s="52" t="s">
        <v>36</v>
      </c>
      <c r="B27" s="44"/>
      <c r="C27" s="44"/>
      <c r="D27" s="44"/>
      <c r="E27" s="68">
        <f>SUM(E24*E26)</f>
        <v>96</v>
      </c>
      <c r="F27" s="53" t="s">
        <v>27</v>
      </c>
      <c r="G27" s="47"/>
      <c r="H27" s="47"/>
      <c r="P27" s="46"/>
      <c r="Q27" s="46"/>
      <c r="R27" s="62"/>
      <c r="S27" s="47"/>
    </row>
    <row r="28" spans="1:19" ht="12.75">
      <c r="A28" s="52" t="s">
        <v>38</v>
      </c>
      <c r="B28" s="44"/>
      <c r="C28" s="44"/>
      <c r="D28" s="44"/>
      <c r="E28" s="69">
        <f>E23+E27</f>
        <v>696</v>
      </c>
      <c r="F28" s="53" t="s">
        <v>27</v>
      </c>
      <c r="G28" s="47" t="s">
        <v>68</v>
      </c>
      <c r="H28" s="47"/>
      <c r="P28" s="46"/>
      <c r="Q28" s="46"/>
      <c r="R28" s="62"/>
      <c r="S28" s="47"/>
    </row>
    <row r="29" spans="1:19" ht="12.75">
      <c r="A29" s="52" t="s">
        <v>41</v>
      </c>
      <c r="B29" s="44"/>
      <c r="C29" s="44"/>
      <c r="D29" s="44"/>
      <c r="E29" s="68">
        <f>SUM(E23+E27)/E26</f>
        <v>58</v>
      </c>
      <c r="F29" s="53" t="s">
        <v>30</v>
      </c>
      <c r="G29" s="47"/>
      <c r="H29" s="47" t="s">
        <v>25</v>
      </c>
      <c r="P29" s="46"/>
      <c r="Q29" s="46"/>
      <c r="R29" s="62"/>
      <c r="S29" s="47"/>
    </row>
    <row r="30" spans="1:19" ht="12.75">
      <c r="A30" s="52" t="s">
        <v>39</v>
      </c>
      <c r="B30" s="44"/>
      <c r="C30" s="44"/>
      <c r="D30" s="44"/>
      <c r="E30" s="141">
        <f>(E29-E24)/B8</f>
        <v>16.666666666666668</v>
      </c>
      <c r="F30" s="53" t="s">
        <v>30</v>
      </c>
      <c r="G30" s="140" t="s">
        <v>75</v>
      </c>
      <c r="H30" s="47"/>
      <c r="P30" s="46"/>
      <c r="Q30" s="46"/>
      <c r="R30" s="62"/>
      <c r="S30" s="47"/>
    </row>
    <row r="31" spans="1:19" ht="12.75">
      <c r="A31" s="52" t="s">
        <v>42</v>
      </c>
      <c r="B31" s="44"/>
      <c r="C31" s="44"/>
      <c r="D31" s="44"/>
      <c r="E31" s="54">
        <f>SUM(E29/E22)</f>
        <v>1.16</v>
      </c>
      <c r="F31" s="53" t="s">
        <v>31</v>
      </c>
      <c r="G31" s="47"/>
      <c r="H31" s="47" t="s">
        <v>25</v>
      </c>
      <c r="P31" s="46"/>
      <c r="Q31" s="46"/>
      <c r="R31" s="63"/>
      <c r="S31" s="47"/>
    </row>
    <row r="32" spans="1:19" ht="12.75">
      <c r="A32" s="52" t="s">
        <v>42</v>
      </c>
      <c r="B32" s="44"/>
      <c r="C32" s="44"/>
      <c r="D32" s="44"/>
      <c r="E32" s="54">
        <f>SUM(E31*60)</f>
        <v>69.6</v>
      </c>
      <c r="F32" s="53" t="s">
        <v>32</v>
      </c>
      <c r="G32" s="47"/>
      <c r="H32" s="47" t="s">
        <v>25</v>
      </c>
      <c r="P32" s="46"/>
      <c r="Q32" s="46"/>
      <c r="R32" s="62"/>
      <c r="S32" s="47"/>
    </row>
    <row r="33" spans="1:19" ht="14.25">
      <c r="A33" s="52" t="s">
        <v>43</v>
      </c>
      <c r="B33" s="44"/>
      <c r="C33" s="44"/>
      <c r="D33" s="44"/>
      <c r="E33" s="136">
        <v>20</v>
      </c>
      <c r="F33" s="53" t="s">
        <v>33</v>
      </c>
      <c r="G33" s="47" t="s">
        <v>46</v>
      </c>
      <c r="H33" s="47"/>
      <c r="P33" s="46"/>
      <c r="Q33" s="46"/>
      <c r="R33" s="62"/>
      <c r="S33" s="47"/>
    </row>
    <row r="34" spans="1:19" ht="12.75">
      <c r="A34" s="139" t="s">
        <v>78</v>
      </c>
      <c r="B34" s="44"/>
      <c r="C34" s="44"/>
      <c r="D34" s="44"/>
      <c r="E34" s="55">
        <f>SUM(E29/E33)</f>
        <v>2.9</v>
      </c>
      <c r="F34" s="53" t="s">
        <v>34</v>
      </c>
      <c r="G34" s="140" t="s">
        <v>77</v>
      </c>
      <c r="H34" s="47"/>
      <c r="P34" s="46"/>
      <c r="Q34" s="46"/>
      <c r="R34" s="46"/>
      <c r="S34" s="46"/>
    </row>
    <row r="35" spans="1:19" ht="12.75">
      <c r="A35" s="56"/>
      <c r="B35" s="57"/>
      <c r="C35" s="57"/>
      <c r="D35" s="57"/>
      <c r="E35" s="58"/>
      <c r="F35" s="59"/>
      <c r="G35" s="47"/>
      <c r="H35" s="47"/>
      <c r="P35" s="46"/>
      <c r="Q35" s="46"/>
      <c r="R35" s="46"/>
      <c r="S35" s="46"/>
    </row>
    <row r="36" ht="12.75">
      <c r="A36" s="64"/>
    </row>
    <row r="37" ht="12.75">
      <c r="L37" s="130" t="s">
        <v>73</v>
      </c>
    </row>
    <row r="38" ht="12.75">
      <c r="L38" s="130" t="s">
        <v>81</v>
      </c>
    </row>
  </sheetData>
  <sheetProtection password="E33E" sheet="1"/>
  <mergeCells count="1">
    <mergeCell ref="J7:N7"/>
  </mergeCells>
  <conditionalFormatting sqref="G9">
    <cfRule type="expression" priority="9" dxfId="3" stopIfTrue="1">
      <formula>IF(B8=1,TRUE,FALSE)</formula>
    </cfRule>
  </conditionalFormatting>
  <conditionalFormatting sqref="G10">
    <cfRule type="expression" priority="10" dxfId="3" stopIfTrue="1">
      <formula>IF(B8=2,TRUE,FALSE)</formula>
    </cfRule>
  </conditionalFormatting>
  <conditionalFormatting sqref="G11">
    <cfRule type="expression" priority="11" dxfId="3" stopIfTrue="1">
      <formula>IF(B8=3,TRUE,FALSE)</formula>
    </cfRule>
  </conditionalFormatting>
  <conditionalFormatting sqref="G12">
    <cfRule type="expression" priority="12" dxfId="3" stopIfTrue="1">
      <formula>IF(B8=4,TRUE,FALSE)</formula>
    </cfRule>
  </conditionalFormatting>
  <conditionalFormatting sqref="G13">
    <cfRule type="expression" priority="13" dxfId="3" stopIfTrue="1">
      <formula>IF(B8=5,TRUE,FALSE)</formula>
    </cfRule>
  </conditionalFormatting>
  <conditionalFormatting sqref="G14">
    <cfRule type="expression" priority="14" dxfId="3" stopIfTrue="1">
      <formula>IF(B8=6,TRUE,FALSE)</formula>
    </cfRule>
  </conditionalFormatting>
  <conditionalFormatting sqref="G15">
    <cfRule type="expression" priority="15" dxfId="3" stopIfTrue="1">
      <formula>IF(B8=7,TRUE,FALSE)</formula>
    </cfRule>
  </conditionalFormatting>
  <conditionalFormatting sqref="G16">
    <cfRule type="expression" priority="16" dxfId="3" stopIfTrue="1">
      <formula>IF(B8=8,TRUE,FALSE)</formula>
    </cfRule>
  </conditionalFormatting>
  <conditionalFormatting sqref="G17">
    <cfRule type="expression" priority="17" dxfId="3" stopIfTrue="1">
      <formula>IF(B8=9,TRUE,FALSE)</formula>
    </cfRule>
  </conditionalFormatting>
  <conditionalFormatting sqref="E30">
    <cfRule type="expression" priority="1" dxfId="2" stopIfTrue="1">
      <formula>$E$30&lt;7</formula>
    </cfRule>
    <cfRule type="expression" priority="2" dxfId="1" stopIfTrue="1">
      <formula>$E$30&gt;12.5</formula>
    </cfRule>
    <cfRule type="cellIs" priority="3" dxfId="0" operator="between" stopIfTrue="1">
      <formula>6.999</formula>
      <formula>12.5001</formula>
    </cfRule>
  </conditionalFormatting>
  <printOptions/>
  <pageMargins left="0.75" right="0.75" top="0.75" bottom="0.75" header="0.5" footer="0.5"/>
  <pageSetup fitToHeight="1" fitToWidth="1" horizontalDpi="600" verticalDpi="600" orientation="landscape" r:id="rId2"/>
  <headerFooter alignWithMargins="0">
    <oddHeader>&amp;C&amp;A</oddHeader>
    <oddFooter>&amp;CCourtesy of&amp;K006600 &amp;"Informal011 BT,Roman"M&amp;"Boulder,Regular"&amp;8&amp;K0000FFW&amp;"Informal011 BT,Roman"&amp;10&amp;K006600M
&amp;"-,Bold"&amp;U&amp;K0000FFwww.mountainwastewater.com</oddFoot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31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5.28125" style="0" customWidth="1"/>
    <col min="7" max="7" width="11.421875" style="0" customWidth="1"/>
    <col min="16" max="16" width="13.140625" style="0" customWidth="1"/>
  </cols>
  <sheetData>
    <row r="3" ht="13.5" thickBot="1"/>
    <row r="4" spans="16:18" ht="13.5" thickBot="1">
      <c r="P4" s="108" t="s">
        <v>66</v>
      </c>
      <c r="Q4" s="109"/>
      <c r="R4" s="110"/>
    </row>
    <row r="5" spans="1:18" ht="13.5" thickBot="1">
      <c r="A5" s="126" t="s">
        <v>72</v>
      </c>
      <c r="B5" s="70" t="s">
        <v>53</v>
      </c>
      <c r="C5" s="70">
        <v>137</v>
      </c>
      <c r="D5" s="71"/>
      <c r="E5" s="71"/>
      <c r="F5" s="70">
        <v>140</v>
      </c>
      <c r="G5" s="71" t="s">
        <v>54</v>
      </c>
      <c r="H5" s="71"/>
      <c r="I5" s="70">
        <v>161</v>
      </c>
      <c r="J5" s="71"/>
      <c r="K5" s="70">
        <v>163</v>
      </c>
      <c r="L5" s="70">
        <v>188</v>
      </c>
      <c r="M5" s="72">
        <v>189</v>
      </c>
      <c r="P5" s="124" t="s">
        <v>59</v>
      </c>
      <c r="Q5" s="89"/>
      <c r="R5" s="98" t="s">
        <v>60</v>
      </c>
    </row>
    <row r="6" spans="1:18" ht="13.5" thickBot="1">
      <c r="A6" s="73"/>
      <c r="B6" s="74"/>
      <c r="C6" s="74" t="s">
        <v>55</v>
      </c>
      <c r="D6" s="74"/>
      <c r="E6" s="75" t="s">
        <v>49</v>
      </c>
      <c r="F6" s="76" t="s">
        <v>13</v>
      </c>
      <c r="G6" s="74" t="s">
        <v>13</v>
      </c>
      <c r="H6" s="74"/>
      <c r="I6" s="76" t="s">
        <v>13</v>
      </c>
      <c r="J6" s="74" t="s">
        <v>49</v>
      </c>
      <c r="K6" s="76" t="s">
        <v>13</v>
      </c>
      <c r="L6" s="76" t="s">
        <v>13</v>
      </c>
      <c r="M6" s="75" t="s">
        <v>13</v>
      </c>
      <c r="P6" s="91" t="s">
        <v>13</v>
      </c>
      <c r="Q6" s="99" t="s">
        <v>49</v>
      </c>
      <c r="R6" s="100" t="s">
        <v>13</v>
      </c>
    </row>
    <row r="7" spans="1:18" ht="12.75">
      <c r="A7" s="77"/>
      <c r="B7" s="78">
        <v>23</v>
      </c>
      <c r="C7" s="78">
        <v>26</v>
      </c>
      <c r="D7" s="79"/>
      <c r="E7" s="80">
        <v>0</v>
      </c>
      <c r="F7" s="81">
        <v>46</v>
      </c>
      <c r="G7" s="78">
        <v>18.5</v>
      </c>
      <c r="H7" s="82"/>
      <c r="I7" s="78">
        <v>57</v>
      </c>
      <c r="J7" s="78">
        <v>0</v>
      </c>
      <c r="K7" s="83">
        <v>67</v>
      </c>
      <c r="L7" s="78">
        <v>90</v>
      </c>
      <c r="M7" s="78">
        <v>109</v>
      </c>
      <c r="P7" s="93">
        <v>32</v>
      </c>
      <c r="Q7" s="101">
        <v>0</v>
      </c>
      <c r="R7" s="101">
        <v>21</v>
      </c>
    </row>
    <row r="8" spans="1:18" ht="12.75">
      <c r="A8" s="77"/>
      <c r="B8" s="80">
        <v>22.5</v>
      </c>
      <c r="C8" s="80">
        <v>24</v>
      </c>
      <c r="D8" s="79"/>
      <c r="E8" s="80">
        <v>10</v>
      </c>
      <c r="F8" s="84">
        <v>43</v>
      </c>
      <c r="G8" s="80">
        <v>17.5</v>
      </c>
      <c r="H8" s="79"/>
      <c r="I8" s="80">
        <v>54</v>
      </c>
      <c r="J8" s="80">
        <v>10</v>
      </c>
      <c r="K8" s="85">
        <v>62</v>
      </c>
      <c r="L8" s="80">
        <v>87</v>
      </c>
      <c r="M8" s="80">
        <v>105</v>
      </c>
      <c r="P8" s="94">
        <v>31</v>
      </c>
      <c r="Q8" s="92">
        <v>10</v>
      </c>
      <c r="R8" s="92">
        <v>20.5</v>
      </c>
    </row>
    <row r="9" spans="1:18" ht="12.75">
      <c r="A9" s="77"/>
      <c r="B9" s="80">
        <v>21</v>
      </c>
      <c r="C9" s="80">
        <v>23</v>
      </c>
      <c r="D9" s="79"/>
      <c r="E9" s="80">
        <v>20</v>
      </c>
      <c r="F9" s="84">
        <v>40</v>
      </c>
      <c r="G9" s="80">
        <v>14</v>
      </c>
      <c r="H9" s="79"/>
      <c r="I9" s="80">
        <v>51</v>
      </c>
      <c r="J9" s="80">
        <v>20</v>
      </c>
      <c r="K9" s="85">
        <v>58</v>
      </c>
      <c r="L9" s="80">
        <v>83</v>
      </c>
      <c r="M9" s="80">
        <v>98</v>
      </c>
      <c r="P9" s="94">
        <v>28</v>
      </c>
      <c r="Q9" s="92">
        <v>20</v>
      </c>
      <c r="R9" s="92">
        <v>18</v>
      </c>
    </row>
    <row r="10" spans="1:18" ht="12.75">
      <c r="A10" s="77"/>
      <c r="B10" s="80">
        <v>18</v>
      </c>
      <c r="C10" s="80">
        <v>21</v>
      </c>
      <c r="D10" s="79"/>
      <c r="E10" s="80">
        <v>30</v>
      </c>
      <c r="F10" s="84">
        <v>37.5</v>
      </c>
      <c r="G10" s="80">
        <v>12</v>
      </c>
      <c r="H10" s="79"/>
      <c r="I10" s="80">
        <v>48</v>
      </c>
      <c r="J10" s="80">
        <v>30</v>
      </c>
      <c r="K10" s="85">
        <v>52</v>
      </c>
      <c r="L10" s="80">
        <v>78</v>
      </c>
      <c r="M10" s="80">
        <v>92</v>
      </c>
      <c r="P10" s="94">
        <v>24</v>
      </c>
      <c r="Q10" s="92">
        <v>30</v>
      </c>
      <c r="R10" s="92">
        <v>17</v>
      </c>
    </row>
    <row r="11" spans="1:18" ht="13.5" thickBot="1">
      <c r="A11" s="77"/>
      <c r="B11" s="80">
        <v>16.5</v>
      </c>
      <c r="C11" s="80">
        <v>19</v>
      </c>
      <c r="D11" s="79"/>
      <c r="E11" s="80">
        <v>40</v>
      </c>
      <c r="F11" s="84">
        <v>34</v>
      </c>
      <c r="G11" s="86">
        <v>7</v>
      </c>
      <c r="H11" s="79"/>
      <c r="I11" s="80">
        <v>42</v>
      </c>
      <c r="J11" s="80">
        <v>40</v>
      </c>
      <c r="K11" s="85">
        <v>46</v>
      </c>
      <c r="L11" s="80">
        <v>74</v>
      </c>
      <c r="M11" s="80">
        <v>88</v>
      </c>
      <c r="P11" s="94">
        <v>18</v>
      </c>
      <c r="Q11" s="92">
        <v>40</v>
      </c>
      <c r="R11" s="92">
        <v>12.5</v>
      </c>
    </row>
    <row r="12" spans="1:18" ht="13.5" thickBot="1">
      <c r="A12" s="77"/>
      <c r="B12" s="80">
        <v>13</v>
      </c>
      <c r="C12" s="80">
        <v>17.5</v>
      </c>
      <c r="D12" s="79"/>
      <c r="E12" s="80">
        <v>50</v>
      </c>
      <c r="F12" s="84">
        <v>29</v>
      </c>
      <c r="G12" s="79"/>
      <c r="H12" s="79"/>
      <c r="I12" s="80">
        <v>38</v>
      </c>
      <c r="J12" s="80">
        <v>50</v>
      </c>
      <c r="K12" s="85">
        <v>37</v>
      </c>
      <c r="L12" s="80">
        <v>70</v>
      </c>
      <c r="M12" s="80">
        <v>80</v>
      </c>
      <c r="P12" s="94">
        <v>13</v>
      </c>
      <c r="Q12" s="92">
        <v>50</v>
      </c>
      <c r="R12" s="95">
        <v>8</v>
      </c>
    </row>
    <row r="13" spans="1:18" ht="13.5" thickBot="1">
      <c r="A13" s="77"/>
      <c r="B13" s="80">
        <v>11</v>
      </c>
      <c r="C13" s="80">
        <v>16</v>
      </c>
      <c r="D13" s="79"/>
      <c r="E13" s="80">
        <v>60</v>
      </c>
      <c r="F13" s="84">
        <v>24</v>
      </c>
      <c r="G13" s="79"/>
      <c r="H13" s="79"/>
      <c r="I13" s="80">
        <v>32</v>
      </c>
      <c r="J13" s="80">
        <v>60</v>
      </c>
      <c r="K13" s="87">
        <v>19</v>
      </c>
      <c r="L13" s="80">
        <v>65</v>
      </c>
      <c r="M13" s="80">
        <v>75</v>
      </c>
      <c r="P13" s="96">
        <v>6</v>
      </c>
      <c r="Q13" s="92">
        <v>60</v>
      </c>
      <c r="R13" s="77"/>
    </row>
    <row r="14" spans="1:18" ht="12.75">
      <c r="A14" s="77"/>
      <c r="B14" s="80">
        <v>7</v>
      </c>
      <c r="C14" s="80">
        <v>13</v>
      </c>
      <c r="D14" s="79"/>
      <c r="E14" s="80">
        <v>70</v>
      </c>
      <c r="F14" s="84">
        <v>18.5</v>
      </c>
      <c r="G14" s="79"/>
      <c r="H14" s="79"/>
      <c r="I14" s="80">
        <v>27</v>
      </c>
      <c r="J14" s="80">
        <v>70</v>
      </c>
      <c r="K14" s="79"/>
      <c r="L14" s="80">
        <v>60</v>
      </c>
      <c r="M14" s="80">
        <v>60</v>
      </c>
      <c r="P14" s="77"/>
      <c r="Q14" s="92">
        <v>70</v>
      </c>
      <c r="R14" s="77"/>
    </row>
    <row r="15" spans="1:18" ht="12.75">
      <c r="A15" s="77"/>
      <c r="B15" s="80"/>
      <c r="C15" s="80">
        <v>9</v>
      </c>
      <c r="D15" s="79"/>
      <c r="E15" s="80">
        <v>80</v>
      </c>
      <c r="F15" s="84">
        <v>12.5</v>
      </c>
      <c r="G15" s="79"/>
      <c r="H15" s="79"/>
      <c r="I15" s="80">
        <v>19</v>
      </c>
      <c r="J15" s="80">
        <v>80</v>
      </c>
      <c r="K15" s="79"/>
      <c r="L15" s="80">
        <v>57</v>
      </c>
      <c r="M15" s="80">
        <v>57</v>
      </c>
      <c r="P15" s="77"/>
      <c r="Q15" s="92">
        <v>80</v>
      </c>
      <c r="R15" s="77"/>
    </row>
    <row r="16" spans="1:18" ht="13.5" thickBot="1">
      <c r="A16" s="77"/>
      <c r="B16" s="80"/>
      <c r="C16" s="86">
        <v>6.5</v>
      </c>
      <c r="D16" s="79"/>
      <c r="E16" s="86">
        <v>90</v>
      </c>
      <c r="F16" s="84">
        <v>6</v>
      </c>
      <c r="G16" s="79"/>
      <c r="H16" s="79"/>
      <c r="I16" s="80">
        <v>12</v>
      </c>
      <c r="J16" s="80">
        <v>90</v>
      </c>
      <c r="K16" s="79"/>
      <c r="L16" s="80">
        <v>50</v>
      </c>
      <c r="M16" s="80">
        <v>50</v>
      </c>
      <c r="P16" s="77"/>
      <c r="Q16" s="92">
        <v>90</v>
      </c>
      <c r="R16" s="77"/>
    </row>
    <row r="17" spans="1:18" ht="13.5" thickBot="1">
      <c r="A17" s="77"/>
      <c r="B17" s="86"/>
      <c r="C17" s="88"/>
      <c r="D17" s="88"/>
      <c r="E17" s="86"/>
      <c r="F17" s="86"/>
      <c r="G17" s="88"/>
      <c r="H17" s="88"/>
      <c r="I17" s="86">
        <v>7</v>
      </c>
      <c r="J17" s="86">
        <v>100</v>
      </c>
      <c r="K17" s="88"/>
      <c r="L17" s="86">
        <v>42</v>
      </c>
      <c r="M17" s="86">
        <v>43</v>
      </c>
      <c r="P17" s="77"/>
      <c r="Q17" s="95">
        <v>100</v>
      </c>
      <c r="R17" s="77"/>
    </row>
    <row r="18" ht="13.5" thickBot="1"/>
    <row r="19" spans="10:19" ht="13.5" thickBot="1">
      <c r="J19" s="111" t="s">
        <v>65</v>
      </c>
      <c r="K19" s="112"/>
      <c r="L19" s="112"/>
      <c r="M19" s="112"/>
      <c r="N19" s="113"/>
      <c r="P19" s="108" t="s">
        <v>67</v>
      </c>
      <c r="Q19" s="90" t="s">
        <v>56</v>
      </c>
      <c r="R19" s="89" t="s">
        <v>57</v>
      </c>
      <c r="S19" s="90" t="s">
        <v>58</v>
      </c>
    </row>
    <row r="20" spans="3:19" ht="13.5" thickBot="1">
      <c r="C20" s="108" t="s">
        <v>48</v>
      </c>
      <c r="D20" s="109" t="s">
        <v>49</v>
      </c>
      <c r="E20" s="109" t="s">
        <v>50</v>
      </c>
      <c r="F20" s="109" t="s">
        <v>69</v>
      </c>
      <c r="G20" s="109" t="s">
        <v>51</v>
      </c>
      <c r="H20" s="110" t="s">
        <v>52</v>
      </c>
      <c r="J20" s="114" t="s">
        <v>61</v>
      </c>
      <c r="K20" s="115" t="s">
        <v>62</v>
      </c>
      <c r="L20" s="115" t="s">
        <v>13</v>
      </c>
      <c r="M20" s="115" t="s">
        <v>63</v>
      </c>
      <c r="N20" s="116" t="s">
        <v>64</v>
      </c>
      <c r="Q20" s="123" t="s">
        <v>13</v>
      </c>
      <c r="R20" s="120"/>
      <c r="S20" s="123"/>
    </row>
    <row r="21" spans="3:19" ht="12.75">
      <c r="C21" s="102"/>
      <c r="D21" s="104">
        <v>0</v>
      </c>
      <c r="E21" s="104">
        <v>46</v>
      </c>
      <c r="F21" s="104">
        <v>25</v>
      </c>
      <c r="G21" s="104">
        <v>28</v>
      </c>
      <c r="H21" s="105">
        <v>32</v>
      </c>
      <c r="J21" s="117">
        <v>36</v>
      </c>
      <c r="K21" s="118">
        <v>0</v>
      </c>
      <c r="L21" s="118"/>
      <c r="M21" s="118">
        <v>49</v>
      </c>
      <c r="N21" s="119">
        <v>28</v>
      </c>
      <c r="Q21" s="92">
        <v>31</v>
      </c>
      <c r="R21" s="93">
        <v>0</v>
      </c>
      <c r="S21" s="92">
        <v>56</v>
      </c>
    </row>
    <row r="22" spans="3:19" ht="12.75">
      <c r="C22" s="102"/>
      <c r="D22" s="104">
        <v>10</v>
      </c>
      <c r="E22" s="104">
        <v>40</v>
      </c>
      <c r="F22" s="104">
        <v>23</v>
      </c>
      <c r="G22" s="104">
        <v>26</v>
      </c>
      <c r="H22" s="105">
        <v>30.5</v>
      </c>
      <c r="J22" s="117">
        <v>33</v>
      </c>
      <c r="K22" s="118">
        <v>10</v>
      </c>
      <c r="L22" s="118"/>
      <c r="M22" s="118">
        <v>45</v>
      </c>
      <c r="N22" s="119">
        <v>27.5</v>
      </c>
      <c r="Q22" s="92">
        <v>29</v>
      </c>
      <c r="R22" s="94">
        <v>10</v>
      </c>
      <c r="S22" s="92">
        <v>53</v>
      </c>
    </row>
    <row r="23" spans="3:19" ht="12.75">
      <c r="C23" s="102"/>
      <c r="D23" s="104">
        <v>20</v>
      </c>
      <c r="E23" s="104">
        <v>36</v>
      </c>
      <c r="F23" s="104">
        <v>22</v>
      </c>
      <c r="G23" s="104">
        <v>24</v>
      </c>
      <c r="H23" s="105">
        <v>28</v>
      </c>
      <c r="J23" s="117">
        <v>25.5</v>
      </c>
      <c r="K23" s="118">
        <v>20</v>
      </c>
      <c r="L23" s="118"/>
      <c r="M23" s="118">
        <v>41</v>
      </c>
      <c r="N23" s="119">
        <v>27</v>
      </c>
      <c r="Q23" s="92">
        <v>27.5</v>
      </c>
      <c r="R23" s="94">
        <v>20</v>
      </c>
      <c r="S23" s="92">
        <v>52</v>
      </c>
    </row>
    <row r="24" spans="3:19" ht="12.75">
      <c r="C24" s="102"/>
      <c r="D24" s="104">
        <v>30</v>
      </c>
      <c r="E24" s="104">
        <v>32</v>
      </c>
      <c r="F24" s="104">
        <v>21</v>
      </c>
      <c r="G24" s="104">
        <v>22</v>
      </c>
      <c r="H24" s="105">
        <v>26</v>
      </c>
      <c r="J24" s="117">
        <v>14</v>
      </c>
      <c r="K24" s="118">
        <v>30</v>
      </c>
      <c r="L24" s="118"/>
      <c r="M24" s="118">
        <v>38</v>
      </c>
      <c r="N24" s="119">
        <v>26</v>
      </c>
      <c r="Q24" s="92">
        <v>24</v>
      </c>
      <c r="R24" s="94">
        <v>30</v>
      </c>
      <c r="S24" s="92">
        <v>50</v>
      </c>
    </row>
    <row r="25" spans="3:19" ht="12.75">
      <c r="C25" s="102"/>
      <c r="D25" s="104">
        <v>40</v>
      </c>
      <c r="E25" s="104">
        <v>28</v>
      </c>
      <c r="F25" s="104">
        <v>19</v>
      </c>
      <c r="G25" s="104">
        <v>18</v>
      </c>
      <c r="H25" s="105">
        <v>25</v>
      </c>
      <c r="J25" s="117"/>
      <c r="K25" s="118">
        <v>40</v>
      </c>
      <c r="L25" s="118"/>
      <c r="M25" s="118">
        <v>34</v>
      </c>
      <c r="N25" s="119">
        <v>24</v>
      </c>
      <c r="Q25" s="92">
        <v>22</v>
      </c>
      <c r="R25" s="94">
        <v>40</v>
      </c>
      <c r="S25" s="92">
        <v>47</v>
      </c>
    </row>
    <row r="26" spans="3:19" ht="12.75">
      <c r="C26" s="102"/>
      <c r="D26" s="104">
        <v>50</v>
      </c>
      <c r="E26" s="104">
        <v>25</v>
      </c>
      <c r="F26" s="104">
        <v>16</v>
      </c>
      <c r="G26" s="104">
        <v>16</v>
      </c>
      <c r="H26" s="105">
        <v>20</v>
      </c>
      <c r="J26" s="117"/>
      <c r="K26" s="118">
        <v>50</v>
      </c>
      <c r="L26" s="118"/>
      <c r="M26" s="118">
        <v>30</v>
      </c>
      <c r="N26" s="119">
        <v>23</v>
      </c>
      <c r="Q26" s="92">
        <v>18</v>
      </c>
      <c r="R26" s="94">
        <v>50</v>
      </c>
      <c r="S26" s="92">
        <v>42</v>
      </c>
    </row>
    <row r="27" spans="3:19" ht="12.75">
      <c r="C27" s="102"/>
      <c r="D27" s="104">
        <v>60</v>
      </c>
      <c r="E27" s="104">
        <v>20</v>
      </c>
      <c r="F27" s="104">
        <v>15</v>
      </c>
      <c r="G27" s="104">
        <v>13</v>
      </c>
      <c r="H27" s="105">
        <v>12</v>
      </c>
      <c r="J27" s="117"/>
      <c r="K27" s="118">
        <v>60</v>
      </c>
      <c r="L27" s="118"/>
      <c r="M27" s="118">
        <v>27</v>
      </c>
      <c r="N27" s="119">
        <v>22</v>
      </c>
      <c r="Q27" s="92">
        <v>14</v>
      </c>
      <c r="R27" s="94">
        <v>60</v>
      </c>
      <c r="S27" s="92">
        <v>38</v>
      </c>
    </row>
    <row r="28" spans="3:19" ht="12.75">
      <c r="C28" s="102"/>
      <c r="D28" s="104">
        <v>70</v>
      </c>
      <c r="E28" s="104">
        <v>15</v>
      </c>
      <c r="F28" s="104">
        <v>13</v>
      </c>
      <c r="G28" s="104">
        <v>10</v>
      </c>
      <c r="H28" s="105"/>
      <c r="J28" s="117"/>
      <c r="K28" s="118">
        <v>70</v>
      </c>
      <c r="L28" s="118"/>
      <c r="M28" s="118">
        <v>24</v>
      </c>
      <c r="N28" s="119">
        <v>20.5</v>
      </c>
      <c r="Q28" s="92">
        <v>10</v>
      </c>
      <c r="R28" s="94">
        <v>70</v>
      </c>
      <c r="S28" s="92">
        <v>29</v>
      </c>
    </row>
    <row r="29" spans="3:19" ht="13.5" thickBot="1">
      <c r="C29" s="102"/>
      <c r="D29" s="104">
        <v>80</v>
      </c>
      <c r="E29" s="104">
        <v>9</v>
      </c>
      <c r="F29" s="104">
        <v>10</v>
      </c>
      <c r="G29" s="104">
        <v>7</v>
      </c>
      <c r="H29" s="105"/>
      <c r="J29" s="117"/>
      <c r="K29" s="118">
        <v>80</v>
      </c>
      <c r="L29" s="118"/>
      <c r="M29" s="118">
        <v>21</v>
      </c>
      <c r="N29" s="119">
        <v>18</v>
      </c>
      <c r="Q29" s="95">
        <v>5</v>
      </c>
      <c r="R29" s="94">
        <v>80</v>
      </c>
      <c r="S29" s="92">
        <v>21</v>
      </c>
    </row>
    <row r="30" spans="3:19" ht="13.5" thickBot="1">
      <c r="C30" s="102"/>
      <c r="D30" s="104">
        <v>90</v>
      </c>
      <c r="E30" s="104"/>
      <c r="F30" s="104">
        <v>7</v>
      </c>
      <c r="G30" s="104">
        <v>3.5</v>
      </c>
      <c r="H30" s="105"/>
      <c r="J30" s="117"/>
      <c r="K30" s="118">
        <v>90</v>
      </c>
      <c r="L30" s="118"/>
      <c r="M30" s="118">
        <v>17</v>
      </c>
      <c r="N30" s="119">
        <v>17</v>
      </c>
      <c r="Q30" s="77"/>
      <c r="R30" s="96">
        <v>90</v>
      </c>
      <c r="S30" s="92">
        <v>9</v>
      </c>
    </row>
    <row r="31" spans="3:19" ht="13.5" thickBot="1">
      <c r="C31" s="103"/>
      <c r="D31" s="106">
        <v>100</v>
      </c>
      <c r="E31" s="106"/>
      <c r="F31" s="106"/>
      <c r="G31" s="106"/>
      <c r="H31" s="107"/>
      <c r="J31" s="120"/>
      <c r="K31" s="121">
        <v>100</v>
      </c>
      <c r="L31" s="121"/>
      <c r="M31" s="121">
        <v>13</v>
      </c>
      <c r="N31" s="122">
        <v>16</v>
      </c>
      <c r="Q31" s="77"/>
      <c r="R31" s="97"/>
      <c r="S31" s="9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O'DONNELL</dc:creator>
  <cp:keywords/>
  <dc:description/>
  <cp:lastModifiedBy>Randy A Rosbach</cp:lastModifiedBy>
  <cp:lastPrinted>2015-02-23T15:09:31Z</cp:lastPrinted>
  <dcterms:created xsi:type="dcterms:W3CDTF">1999-12-30T18:48:56Z</dcterms:created>
  <dcterms:modified xsi:type="dcterms:W3CDTF">2015-02-23T16:21:58Z</dcterms:modified>
  <cp:category/>
  <cp:version/>
  <cp:contentType/>
  <cp:contentStatus/>
</cp:coreProperties>
</file>